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35" yWindow="0" windowWidth="25440" windowHeight="13800"/>
  </bookViews>
  <sheets>
    <sheet name="Disaster spending" sheetId="1" r:id="rId1"/>
    <sheet name="Sheet2" sheetId="2" state="hidden" r:id="rId2"/>
    <sheet name="Mitigation Spending" sheetId="3" r:id="rId3"/>
    <sheet name="Sheet1" sheetId="4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8" i="1" l="1"/>
  <c r="C21" i="1"/>
  <c r="I112" i="1"/>
  <c r="I113" i="1"/>
  <c r="I114" i="1"/>
  <c r="I115" i="1"/>
  <c r="I116" i="1"/>
  <c r="I117" i="1"/>
  <c r="E108" i="1"/>
  <c r="H108" i="1"/>
  <c r="I108" i="1"/>
  <c r="I107" i="1"/>
  <c r="I106" i="1"/>
  <c r="I105" i="1"/>
  <c r="I104" i="1"/>
  <c r="I103" i="1"/>
  <c r="H102" i="1"/>
  <c r="I102" i="1"/>
  <c r="I101" i="1"/>
  <c r="H100" i="1"/>
  <c r="I100" i="1"/>
  <c r="D98" i="1"/>
  <c r="E98" i="1"/>
  <c r="G98" i="1"/>
  <c r="H98" i="1"/>
  <c r="I98" i="1"/>
  <c r="I97" i="1"/>
  <c r="I96" i="1"/>
  <c r="I95" i="1"/>
  <c r="I94" i="1"/>
  <c r="H93" i="1"/>
  <c r="I93" i="1"/>
  <c r="I92" i="1"/>
  <c r="H91" i="1"/>
  <c r="I91" i="1"/>
  <c r="I90" i="1"/>
  <c r="D89" i="1"/>
  <c r="E89" i="1"/>
  <c r="G89" i="1"/>
  <c r="H89" i="1"/>
  <c r="I89" i="1"/>
  <c r="I88" i="1"/>
  <c r="I87" i="1"/>
  <c r="H86" i="1"/>
  <c r="I86" i="1"/>
  <c r="I85" i="1"/>
  <c r="I84" i="1"/>
  <c r="I83" i="1"/>
  <c r="I82" i="1"/>
  <c r="D81" i="1"/>
  <c r="E81" i="1"/>
  <c r="G81" i="1"/>
  <c r="H81" i="1"/>
  <c r="I81" i="1"/>
  <c r="I80" i="1"/>
  <c r="I79" i="1"/>
  <c r="I78" i="1"/>
  <c r="I77" i="1"/>
  <c r="I76" i="1"/>
  <c r="I75" i="1"/>
  <c r="I74" i="1"/>
  <c r="I73" i="1"/>
  <c r="E71" i="1"/>
  <c r="H71" i="1"/>
  <c r="I71" i="1"/>
  <c r="I70" i="1"/>
  <c r="I69" i="1"/>
  <c r="D68" i="1"/>
  <c r="E68" i="1"/>
  <c r="F68" i="1"/>
  <c r="G68" i="1"/>
  <c r="H68" i="1"/>
  <c r="I68" i="1"/>
  <c r="I67" i="1"/>
  <c r="I66" i="1"/>
  <c r="I65" i="1"/>
  <c r="I64" i="1"/>
  <c r="I63" i="1"/>
  <c r="I62" i="1"/>
  <c r="I61" i="1"/>
  <c r="I60" i="1"/>
  <c r="I59" i="1"/>
  <c r="I58" i="1"/>
  <c r="I57" i="1"/>
  <c r="H56" i="1"/>
  <c r="I56" i="1"/>
  <c r="I55" i="1"/>
  <c r="I54" i="1"/>
  <c r="I53" i="1"/>
  <c r="I52" i="1"/>
  <c r="I50" i="1"/>
  <c r="H51" i="1"/>
  <c r="I51" i="1"/>
  <c r="H49" i="1"/>
  <c r="I49" i="1"/>
  <c r="I48" i="1"/>
  <c r="I47" i="1"/>
  <c r="I46" i="1"/>
  <c r="I45" i="1"/>
  <c r="C44" i="1"/>
  <c r="D44" i="1"/>
  <c r="E44" i="1"/>
  <c r="F44" i="1"/>
  <c r="G44" i="1"/>
  <c r="H44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D25" i="1"/>
  <c r="E25" i="1"/>
  <c r="H25" i="1"/>
  <c r="I25" i="1"/>
  <c r="I24" i="1"/>
  <c r="I23" i="1"/>
  <c r="I22" i="1"/>
  <c r="D21" i="1"/>
  <c r="E21" i="1"/>
  <c r="G21" i="1"/>
  <c r="H21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C91" i="1"/>
  <c r="H117" i="1"/>
  <c r="C117" i="1"/>
  <c r="C111" i="1"/>
  <c r="C108" i="1"/>
  <c r="C100" i="1"/>
  <c r="C98" i="1"/>
  <c r="C89" i="1"/>
  <c r="C86" i="1"/>
  <c r="C81" i="1"/>
  <c r="C71" i="1"/>
  <c r="C68" i="1"/>
  <c r="C56" i="1"/>
  <c r="C51" i="1"/>
  <c r="C49" i="1"/>
  <c r="F118" i="1"/>
  <c r="C25" i="1"/>
  <c r="H118" i="1"/>
  <c r="D118" i="1"/>
  <c r="E118" i="1"/>
  <c r="G118" i="1"/>
  <c r="B118" i="1"/>
  <c r="B119" i="1"/>
</calcChain>
</file>

<file path=xl/sharedStrings.xml><?xml version="1.0" encoding="utf-8"?>
<sst xmlns="http://schemas.openxmlformats.org/spreadsheetml/2006/main" count="980" uniqueCount="315">
  <si>
    <t>Disaster Set-Aside Program</t>
  </si>
  <si>
    <t>Emergency Conservation Program</t>
  </si>
  <si>
    <t>Emergency Forest Restoration Program</t>
  </si>
  <si>
    <t>Emergency Watershed Protection</t>
  </si>
  <si>
    <t>Federal Crop Insurance</t>
  </si>
  <si>
    <t>Noninsured Crop Disaster Assistance Program</t>
  </si>
  <si>
    <t>Program Name</t>
  </si>
  <si>
    <t>Environmental Quality Incentive Programs</t>
  </si>
  <si>
    <t>Notes</t>
  </si>
  <si>
    <t>Agency</t>
  </si>
  <si>
    <t>USDA</t>
  </si>
  <si>
    <t xml:space="preserve">State figures available? </t>
  </si>
  <si>
    <t xml:space="preserve">Crop Insurance Indemnities </t>
  </si>
  <si>
    <t>http://www.nationalaglawcenter.org/assets/crs/RS21212.pdf</t>
  </si>
  <si>
    <t>HUD</t>
  </si>
  <si>
    <t>Mortgage Insurance for Disaster Victims</t>
  </si>
  <si>
    <t>Community Development Block Grant Disaster Recovery Assistance</t>
  </si>
  <si>
    <t>Community Development Block Grant (CDBG)</t>
  </si>
  <si>
    <t>http://portal.hud.gov/hudportal/HUD?src=/program_offices/comm_planning/communitydevelopment/programs/drsi#funding</t>
  </si>
  <si>
    <t>Labor</t>
  </si>
  <si>
    <t>Disaster Unemployment Assistance</t>
  </si>
  <si>
    <t>Interior</t>
  </si>
  <si>
    <t>Bureau of Indian Affairs Emergency Assistance</t>
  </si>
  <si>
    <t>Treasury</t>
  </si>
  <si>
    <t>IRS Disaster Assistance and Emergency Relief Program</t>
  </si>
  <si>
    <t>Savings Bond Redemption and Replacement</t>
  </si>
  <si>
    <t>Small Business Association</t>
  </si>
  <si>
    <t>Economic Injury Disaster Loan Program</t>
  </si>
  <si>
    <t>Home and Property Disaster Loans</t>
  </si>
  <si>
    <t>Business Physical Disaster Loans</t>
  </si>
  <si>
    <t>FEMA</t>
  </si>
  <si>
    <t xml:space="preserve">Individuals and Households Program </t>
  </si>
  <si>
    <t>Public Assistance Grants</t>
  </si>
  <si>
    <t>Hazard Mitigation Grants</t>
  </si>
  <si>
    <t>Community Disaster Loans</t>
  </si>
  <si>
    <t>Fire Management Assistance Grants</t>
  </si>
  <si>
    <t xml:space="preserve">Dislocated Worker Activities </t>
  </si>
  <si>
    <t>Dept. of Justice</t>
  </si>
  <si>
    <t>Public Safety Officers' Benefits Programs</t>
  </si>
  <si>
    <t>Public Safety Officers' Educational Assistance Program</t>
  </si>
  <si>
    <t>Health and Human Services</t>
  </si>
  <si>
    <t>Social Services Block Grants</t>
  </si>
  <si>
    <t>http://www.acf.hhs.gov/programs/ocs/programs/ssbg</t>
  </si>
  <si>
    <t>Sources</t>
  </si>
  <si>
    <t xml:space="preserve">Livestock Indemnity Program </t>
  </si>
  <si>
    <t>Livestock Forage Disaster Program</t>
  </si>
  <si>
    <t>Emergency Loan Program</t>
  </si>
  <si>
    <t>Small Programs (Cora Brown Fund, Assistance for crime victims, Crisis Counseling, Disaster legal)</t>
  </si>
  <si>
    <t>Disaster SNAP</t>
  </si>
  <si>
    <t>Pre-disaster Mitigation Grants</t>
  </si>
  <si>
    <t>Reimbursement for Firefighting on Federal Property</t>
  </si>
  <si>
    <t>Wetlands Reserve Program</t>
  </si>
  <si>
    <t>DOT</t>
  </si>
  <si>
    <t xml:space="preserve">Federal-Aid Highway Emergency Relief Program </t>
  </si>
  <si>
    <t>National Flood Insurance Program</t>
  </si>
  <si>
    <t>Economic Development Administration</t>
  </si>
  <si>
    <t>Disaster Recovery Program</t>
  </si>
  <si>
    <t>Tree Assistance Program</t>
  </si>
  <si>
    <t>Federal Transit Administration Public Transportation Emergency Relief Program</t>
  </si>
  <si>
    <t>Economic Adjustment Assistance Program</t>
  </si>
  <si>
    <t xml:space="preserve">Department </t>
  </si>
  <si>
    <t>Program</t>
  </si>
  <si>
    <t>FY2012 $ (in millions)</t>
  </si>
  <si>
    <t>FY2011 $ (in millions)</t>
  </si>
  <si>
    <t>FY2013 $ (in millions)</t>
  </si>
  <si>
    <t xml:space="preserve">Homeland Security </t>
  </si>
  <si>
    <t>-</t>
  </si>
  <si>
    <t xml:space="preserve">Obligation </t>
  </si>
  <si>
    <t xml:space="preserve">Type (Budget Authority, Enacted, Obligation, Outlay) </t>
  </si>
  <si>
    <t>FY 12/13 estimates</t>
  </si>
  <si>
    <t>Homeland Security</t>
  </si>
  <si>
    <t xml:space="preserve">Flood Mitigation Assistance </t>
  </si>
  <si>
    <t>N/A</t>
  </si>
  <si>
    <t>Obligations (project grants)</t>
  </si>
  <si>
    <t>https://www.cfda.gov/?s=program&amp;mode=form&amp;tab=step1&amp;id=7346590a1c7acc21a1ce191ed9be8c7a</t>
  </si>
  <si>
    <t xml:space="preserve">Obligation (project grant); 2013 est. </t>
  </si>
  <si>
    <t>Obligation</t>
  </si>
  <si>
    <t>https://www.cfda.gov/?s=program&amp;mode=form&amp;tab=step1&amp;id=8b39abe52143a9b5da19f0e53202e1c9</t>
  </si>
  <si>
    <t>National Dam Safety</t>
  </si>
  <si>
    <t>https://www.cfda.gov/?s=program&amp;mode=form&amp;tab=step1&amp;id=e42c385436a031b4f2adacde51c79c4d</t>
  </si>
  <si>
    <t>https://www.cfda.gov/?s=program&amp;mode=form&amp;tab=step1&amp;id=09ff169ea68b9ed42d50a6d8a1b202bb</t>
  </si>
  <si>
    <t>Citizens-Community Resilience Innovation Challenge</t>
  </si>
  <si>
    <t>https://www.cfda.gov/?s=program&amp;mode=form&amp;tab=step1&amp;id=7d790369621f9c91518165011a358056</t>
  </si>
  <si>
    <t>Repetitive Flood Claims (flood mitigation grants)</t>
  </si>
  <si>
    <t xml:space="preserve">2012-13 est. </t>
  </si>
  <si>
    <t>https://www.cfda.gov/?s=program&amp;mode=form&amp;tab=step1&amp;id=c33910e808cb67bef20d0fa4730becb2</t>
  </si>
  <si>
    <t>Severe Repetitive Flood Claims (flood mitigation grants)</t>
  </si>
  <si>
    <t>https://www.cfda.gov/?s=program&amp;mode=form&amp;tab=step1&amp;id=2dec694de763668e73d5376c94dca281</t>
  </si>
  <si>
    <t>Money only available for losses incurred as the result of a disaster that occurred on or before September 30, 2011</t>
  </si>
  <si>
    <t xml:space="preserve">Obligations </t>
  </si>
  <si>
    <t>Debt forgiveness program, no monetary assistance awarded</t>
  </si>
  <si>
    <t>https://www.cfda.gov/index?s=program&amp;mode=form&amp;tab=step1&amp;id=1a90d6d1197d8a9b8c7e5987d677dc32</t>
  </si>
  <si>
    <t>https://www.cfda.gov/index?s=program&amp;mode=form&amp;tab=step1&amp;id=5efb30614e7b0878211de7cc77dbc2e3</t>
  </si>
  <si>
    <t>Obligations (direct grants)</t>
  </si>
  <si>
    <t>Maximum emergency assistance payment standard of $1,000 per household</t>
  </si>
  <si>
    <t>http://www.bia.gov/WhoWeAre/RegionalOffices/GreatPlains/What/index.htm</t>
  </si>
  <si>
    <t xml:space="preserve">Provides non-monetary assistance </t>
  </si>
  <si>
    <t>Coast Guard</t>
  </si>
  <si>
    <t>Ensuring Resilience to Disasters</t>
  </si>
  <si>
    <t>Budget Authority</t>
  </si>
  <si>
    <t>http://www.uscg.mil/posturestatement/docs/USCG_FY2013_Congressional_Justification.pdf</t>
  </si>
  <si>
    <t>Army Corps of Engineers</t>
  </si>
  <si>
    <t>National Emergency Preparedness Program</t>
  </si>
  <si>
    <t>http://cdm15141.contentdm.oclc.org/utils/getfile/collection/p16021coll6/id/11/filename/12.pdf</t>
  </si>
  <si>
    <t>Budget Justification</t>
  </si>
  <si>
    <t>Flood Plain Management Services</t>
  </si>
  <si>
    <t xml:space="preserve">Facility Protection--CISP </t>
  </si>
  <si>
    <t>FY 12/13 allocations</t>
  </si>
  <si>
    <t>2011: http://www.usace.army.mil/Portals/2/docs/civilworks/budget_just/just_2012.pdf  2012, 2013: http://cdm15141.contentdm.oclc.org/utils/getfile/collection/p16021coll6/id/11/filename/12.pdf</t>
  </si>
  <si>
    <t>FY 12/13 allocations increasing amount requested every year starting in 2011</t>
  </si>
  <si>
    <t>Flood Control and Coastal Emergency Act-Disaster Preparedness</t>
  </si>
  <si>
    <t>Small Business Administration</t>
  </si>
  <si>
    <t>Disaster Assistance Loans</t>
  </si>
  <si>
    <t>replaces lost bonds, does not provide direct disaster relief</t>
  </si>
  <si>
    <r>
      <rPr>
        <sz val="11"/>
        <rFont val="Calibri"/>
        <family val="2"/>
        <scheme val="minor"/>
      </rPr>
      <t>CRS Report* Emergency Relief Program: Federal-Aid Highway Assistance for</t>
    </r>
    <r>
      <rPr>
        <u/>
        <sz val="11"/>
        <color theme="1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Disaster-Damaged Roads and Bridges by Robert S. Kirk</t>
    </r>
  </si>
  <si>
    <t>Housing and Urban Development</t>
  </si>
  <si>
    <t>Unemployment Insurance</t>
  </si>
  <si>
    <t xml:space="preserve">Bureau of Indian Affairs </t>
  </si>
  <si>
    <t xml:space="preserve">Economic Development </t>
  </si>
  <si>
    <t>Federal Emergency Management Agency</t>
  </si>
  <si>
    <t>Community Planning and Development</t>
  </si>
  <si>
    <r>
      <t xml:space="preserve">Only funded through supplemental funding. *total funding for Community Development Fund, TBD how much will be spent specifically on this program, from CRS report </t>
    </r>
    <r>
      <rPr>
        <i/>
        <sz val="11"/>
        <color theme="1"/>
        <rFont val="Calibri"/>
        <family val="2"/>
        <scheme val="minor"/>
      </rPr>
      <t>FY2013 Supplemental Funding for Disaster Relief</t>
    </r>
  </si>
  <si>
    <t>2012 figure is fromFY2013  Disaster Supp</t>
  </si>
  <si>
    <t xml:space="preserve">can't find # just for disasters </t>
  </si>
  <si>
    <t>FY 12/13 allocations;l 27, plus emergency supp of 388</t>
  </si>
  <si>
    <t>Commerce</t>
  </si>
  <si>
    <t>Transportation</t>
  </si>
  <si>
    <t>Justice</t>
  </si>
  <si>
    <t xml:space="preserve">Treasury </t>
  </si>
  <si>
    <t>FLAME Wildland Fire Suppression Operations</t>
  </si>
  <si>
    <t>http://www.doi.gov/budget/appropriations/2013/upload/FY2013_WFM_Greenbook.pdf</t>
  </si>
  <si>
    <t>Wildland Fire Management</t>
  </si>
  <si>
    <t>Suppression Operations</t>
  </si>
  <si>
    <t>2013 is from Pres Budget</t>
  </si>
  <si>
    <t>2013 is from Pres. Budget</t>
  </si>
  <si>
    <t>Budget Authority (2011 actual 2012 enacted, 2013 estimate)</t>
  </si>
  <si>
    <t>Sandy Supplemental</t>
  </si>
  <si>
    <t>http://www.hhs.gov/budget/fy2014/fy2014-phssef.pdf</t>
  </si>
  <si>
    <t>http://www.acf.hhs.gov/sites/default/files/ocs/ssbg_im_hurricane_sandy_approved_3_27_signed_2_0.pdf</t>
  </si>
  <si>
    <t>National Flood Insurance</t>
  </si>
  <si>
    <t>Agriculture Disaster Relief Fund</t>
  </si>
  <si>
    <t>http://www.obpa.usda.gov/budsum/FY13budsum.pdf</t>
  </si>
  <si>
    <t>Emergency Assistance for Livestock, Honey Bees, and Farm-Raised Fish</t>
  </si>
  <si>
    <t xml:space="preserve">Budget Authority </t>
  </si>
  <si>
    <t>Pacific Island Assistance and Disaster Assistance</t>
  </si>
  <si>
    <t>Farm Service Agency</t>
  </si>
  <si>
    <t>Disaster Relief Fund</t>
  </si>
  <si>
    <t>Disaster Assistance Loan Program</t>
  </si>
  <si>
    <t>http://www.dhs.gov/sites/default/files/publications/MGMT/FY%202014%20BIB%20-%20FINAL%20-508%20Formatted%20%284%29.pdf</t>
  </si>
  <si>
    <t>2012 enacted, 2013 annualized</t>
  </si>
  <si>
    <t>2011 enacted, 2012 enacted, 2013 annualized</t>
  </si>
  <si>
    <t>http://www.dhs.gov/xlibrary/assets/budget-bib-fy2012.pdf</t>
  </si>
  <si>
    <t xml:space="preserve">Type (Budget Authority/Enacted, Obligation, Appropriation </t>
  </si>
  <si>
    <t xml:space="preserve">Construction Appropriation </t>
  </si>
  <si>
    <t>http://www.fws.gov/budget/2014/FWS%202014%20Budget%20Justifications.pdf</t>
  </si>
  <si>
    <t>National Park Service</t>
  </si>
  <si>
    <t>http://www.nps.gov/aboutus/upload/FY_2014_greenbook.pdf</t>
  </si>
  <si>
    <t>State and Tribal Assistance Grants</t>
  </si>
  <si>
    <t>http://www.fta.dot.gov/documents/MAP-21_Fact_Sheet_-_Public_Transportation_Emergency_Relief_Program.pdf</t>
  </si>
  <si>
    <t xml:space="preserve">Grants to the National Railroad Passenger Corp. </t>
  </si>
  <si>
    <t>TOTAL</t>
  </si>
  <si>
    <t xml:space="preserve">2011: http://www3.rma.usda.gov/apps/sob/current_week/state2011.pdf     2012: http://www3.rma.usda.gov/apps/sob/current_week/state2012.pdf </t>
  </si>
  <si>
    <t xml:space="preserve">2011: http://www.obpa.usda.gov/budsum/FY13budsum.pdf         2012, 2013:http://www.obpa.usda.gov/budsum/FY14budsum.pdf </t>
  </si>
  <si>
    <t>FY 13 estimates</t>
  </si>
  <si>
    <t>2011: http://www.obpa.usda.gov/budsum/FY13budsum.pdf        2012, 2013: http://www.obpa.usda.gov/budsum/FY14budsum.pdf</t>
  </si>
  <si>
    <t>2011 enacted, 2012 enacted, 2013 estimate</t>
  </si>
  <si>
    <t xml:space="preserve">2011: http://www.obpa.usda.gov/budsum/FY13budsum.pdf      2012, 2013: http://www.obpa.usda.gov/budsum/FY14budsum.pdf </t>
  </si>
  <si>
    <t xml:space="preserve">2011: http://www.dhs.gov/xlibrary/assets/mgmt/dhs-budget-in-brief-fy2013.pdf                2012, 2013: http://www.dhs.gov/sites/default/files/publications/MGMT/FY%202014%20BIB%20-%20FINAL%20-508%20Formatted%20%284%29.pdf </t>
  </si>
  <si>
    <t>2011, 2012 enacted,2013 budget estimate</t>
  </si>
  <si>
    <t>http://www.obpa.usda.gov/budsum/FY13budsum.pdf                      http://www.obpa.usda.gov/budsum/FY14budsum.pdf</t>
  </si>
  <si>
    <t>2011, 2012 enacted, 2013 estimate</t>
  </si>
  <si>
    <t>Natural Resources Conservation Service</t>
  </si>
  <si>
    <t>Food and Nutrition Service</t>
  </si>
  <si>
    <t>2011, 2012 enacted, 2013 budget</t>
  </si>
  <si>
    <t>2011: http://www.obpa.usda.gov/budsum/FY13budsum.pdf            2012, 2013: http://www.obpa.usda.gov/budsum/FY14budsum.pdf</t>
  </si>
  <si>
    <t>Livestock Indemnity Payments</t>
  </si>
  <si>
    <t>2011 funding came from remaining balance from prior years 2011, 2012 enacted, 2013 estimate</t>
  </si>
  <si>
    <t>Department</t>
  </si>
  <si>
    <t>2011, 2012 enacted, 2013 annualized</t>
  </si>
  <si>
    <t xml:space="preserve">Burned Area Rehabilitiation </t>
  </si>
  <si>
    <t xml:space="preserve"> http://www.sba.gov/sites/default/files/files/1-508%20Compliant%20FY%202013%20CBJ%20FY%202011%20APR(1).pdf</t>
  </si>
  <si>
    <t>2011 actual, 2012 enacted, 2013 requested</t>
  </si>
  <si>
    <t>Total Cost per household per year</t>
  </si>
  <si>
    <t>Agriculture</t>
  </si>
  <si>
    <t>FY2011 Budget $ (in millions)</t>
  </si>
  <si>
    <t>FY2012 Budget $ (in millions)</t>
  </si>
  <si>
    <t xml:space="preserve">Mississippi River and Tributaries </t>
  </si>
  <si>
    <t>Operations and Maintenance</t>
  </si>
  <si>
    <t xml:space="preserve">http://www.gpo.gov/fdsys/pkg/BILLS-112hr3672enr/pdf/BILLS-112hr3672enr.pdf </t>
  </si>
  <si>
    <t xml:space="preserve">Can't find # just for disasters </t>
  </si>
  <si>
    <t>Supplemental Revenue Assistance Payments</t>
  </si>
  <si>
    <t>Environmental Protection Agency</t>
  </si>
  <si>
    <t>Forest Service</t>
  </si>
  <si>
    <t>Domestic Nuclear Detection Office</t>
  </si>
  <si>
    <t>US Customs and Border Protection</t>
  </si>
  <si>
    <t>Radiation Portal Monitoring Program</t>
  </si>
  <si>
    <t>Border Security Inspections &amp; Trade Facilitation
Border Security Inspections &amp; Control Between   Ports of Entry
Inspections, Trade &amp; Travel Facilitation at Ports of Entry</t>
  </si>
  <si>
    <t>US Immigration and Customs Enforcement</t>
  </si>
  <si>
    <t>Domestic investigations; DRO – Custody Operations</t>
  </si>
  <si>
    <t>US Secret Service</t>
  </si>
  <si>
    <t>HQ, Management and Administration</t>
  </si>
  <si>
    <t>Acquisition, Construction and Improvements (many sub programs); Operating Expenses</t>
  </si>
  <si>
    <t>Science and Technology</t>
  </si>
  <si>
    <t xml:space="preserve">Laboratory Facilities </t>
  </si>
  <si>
    <t>National Oceanic and Atmospheric Administration</t>
  </si>
  <si>
    <t>Operations Research and Facilities</t>
  </si>
  <si>
    <t>Procurement Acquisition and Construction</t>
  </si>
  <si>
    <t>Defense</t>
  </si>
  <si>
    <t>Military Construction</t>
  </si>
  <si>
    <t>Military Construction, Army National Guard</t>
  </si>
  <si>
    <t>Military Operations and Maintenance</t>
  </si>
  <si>
    <t>Operation and Maintenance, Army</t>
  </si>
  <si>
    <t>Operation and Maintenance, Navy</t>
  </si>
  <si>
    <t>Operation and Maintenance, Air Force</t>
  </si>
  <si>
    <t>Operation and Maintenance, Army National Guard</t>
  </si>
  <si>
    <t>Operation and Maintenance, Air National Guard</t>
  </si>
  <si>
    <t>Procurement</t>
  </si>
  <si>
    <t>Procurement of Ammunition, Army</t>
  </si>
  <si>
    <t>Revolving and Management Funds</t>
  </si>
  <si>
    <t>Defense Working Capital Funds</t>
  </si>
  <si>
    <t>Bureau of Safety and Environmental Enforcement</t>
  </si>
  <si>
    <t>Fish and Wildlife Service</t>
  </si>
  <si>
    <t>Departmental Operations</t>
  </si>
  <si>
    <t>Oil Spill Research</t>
  </si>
  <si>
    <t>Historic Preservation Fund</t>
  </si>
  <si>
    <t>FBI</t>
  </si>
  <si>
    <t>Salaries and Expenses</t>
  </si>
  <si>
    <t>Bureau of Alcohol, Tobacco, Firearms and Explosives</t>
  </si>
  <si>
    <t>Federal Prison System</t>
  </si>
  <si>
    <t>Buildings and Facilities</t>
  </si>
  <si>
    <t>Employment and Training Administration</t>
  </si>
  <si>
    <t>Training and Employment Services</t>
  </si>
  <si>
    <t>Federal Aviation Administration (FAA)</t>
  </si>
  <si>
    <t>Office/Bureau</t>
  </si>
  <si>
    <t>Facilities and Equipment</t>
  </si>
  <si>
    <t>Federal Highway Administration (FHWA)</t>
  </si>
  <si>
    <t>Federal Railroad Administration (FRA)</t>
  </si>
  <si>
    <t>Federal Transit Administration (FTA)</t>
  </si>
  <si>
    <t>Salaries and Expenses, Disaster Relief Oversight</t>
  </si>
  <si>
    <t>Environmental Programs and Management</t>
  </si>
  <si>
    <t>Hazardous Substance Superfund</t>
  </si>
  <si>
    <t>Leaking Underground Storage Tank Fund</t>
  </si>
  <si>
    <t>EPA</t>
  </si>
  <si>
    <t>Office of Inspector General</t>
  </si>
  <si>
    <t>Real Property Activities</t>
  </si>
  <si>
    <t>Federal Buildings Fund</t>
  </si>
  <si>
    <t>General Services Administration</t>
  </si>
  <si>
    <t>Administration for Children and Families</t>
  </si>
  <si>
    <t>Children and Family Services</t>
  </si>
  <si>
    <t>Office of the Secretary</t>
  </si>
  <si>
    <t>Public Health and Social Services Emergency Fund</t>
  </si>
  <si>
    <t>Legal Services Corporation</t>
  </si>
  <si>
    <t>Payment to the Legal Services Corporation</t>
  </si>
  <si>
    <t>NASA</t>
  </si>
  <si>
    <t>Construction and Envionrmental Compliance and Restoration</t>
  </si>
  <si>
    <t>Office of Disaster Assistance</t>
  </si>
  <si>
    <t>Disaster Loans Program Account (Salaries and Expenses)</t>
  </si>
  <si>
    <t>Office of Entrepreneurial Development</t>
  </si>
  <si>
    <t>Salaries and Expenses- Competitive Grant Program</t>
  </si>
  <si>
    <t>Office of the Inspector General</t>
  </si>
  <si>
    <t>Smithsonian Institute</t>
  </si>
  <si>
    <t>Office of Facilities Engineering and Operations</t>
  </si>
  <si>
    <t>Social Secuirty Administration</t>
  </si>
  <si>
    <t>Limitation on Administrative Expenses</t>
  </si>
  <si>
    <t>Civil Investigations</t>
  </si>
  <si>
    <t>Construction</t>
  </si>
  <si>
    <t>Expenses</t>
  </si>
  <si>
    <t>PL109-68</t>
  </si>
  <si>
    <t>The Emergency Food Assistance Program (TEFAP)</t>
  </si>
  <si>
    <t>Capital Maintenance and Improvement</t>
  </si>
  <si>
    <t>Veterans Affairs</t>
  </si>
  <si>
    <t>Veterans Health Administration</t>
  </si>
  <si>
    <t>Medical Services</t>
  </si>
  <si>
    <t>Medical Facilities</t>
  </si>
  <si>
    <t>National Cemetery Administration</t>
  </si>
  <si>
    <t>Departmental Administration</t>
  </si>
  <si>
    <t>Information Technology Systems</t>
  </si>
  <si>
    <t>Construction, Major Projects</t>
  </si>
  <si>
    <t xml:space="preserve">Program </t>
  </si>
  <si>
    <t>Agriculture Total</t>
  </si>
  <si>
    <t>Commerce Total</t>
  </si>
  <si>
    <t>Defense Total</t>
  </si>
  <si>
    <t>EPA Total</t>
  </si>
  <si>
    <t>GSA Total</t>
  </si>
  <si>
    <t>HHS Total</t>
  </si>
  <si>
    <t>Homeland Security Total</t>
  </si>
  <si>
    <t>HUD Total</t>
  </si>
  <si>
    <t xml:space="preserve">Budget Authority, Sandy Suppl. </t>
  </si>
  <si>
    <t>Interior Total</t>
  </si>
  <si>
    <t>Justice Total</t>
  </si>
  <si>
    <t>Labor Total</t>
  </si>
  <si>
    <t>LSC Total</t>
  </si>
  <si>
    <t>NASA Total</t>
  </si>
  <si>
    <t>SBA Total</t>
  </si>
  <si>
    <t>SI Total</t>
  </si>
  <si>
    <t>SSA total</t>
  </si>
  <si>
    <t>DOT total</t>
  </si>
  <si>
    <t>Treasury Total</t>
  </si>
  <si>
    <t>VA Total</t>
  </si>
  <si>
    <t>Enacted, 2013 estimate</t>
  </si>
  <si>
    <t>National Emergency Grants for Dislocation Events</t>
  </si>
  <si>
    <t>?</t>
  </si>
  <si>
    <t>Emergency Forest Conservation Reserve Program</t>
  </si>
  <si>
    <t>Fire Suppression (total)</t>
  </si>
  <si>
    <t xml:space="preserve">Funds assistance due to disasters and other events </t>
  </si>
  <si>
    <t>Expenses for dredging and repair related to disasters</t>
  </si>
  <si>
    <t>FY 12/13 estimates; includes funds for both resilience &amp; disaster response</t>
  </si>
  <si>
    <t>Office of the Secretary (salaries)</t>
  </si>
  <si>
    <t>Drug Enforcement Administration</t>
  </si>
  <si>
    <t>Legal Services</t>
  </si>
  <si>
    <t>Figures are rounded.</t>
  </si>
  <si>
    <t xml:space="preserve">FY2013 Sandy Supplemental Appropriations $ (in millions)  (PL 113-1, PL 113-2; pre-sequestration) </t>
  </si>
  <si>
    <t>FY2013 Budget $ (in millions) (pre-sequestration)</t>
  </si>
  <si>
    <t>TOTAL 2011-2013 $ (in millions)</t>
  </si>
  <si>
    <t xml:space="preserve">FY2012 Supplemental Appropriations $ (in millions) (PL 112-77)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</si>
</sst>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3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3" fillId="4" borderId="1" xfId="0" applyFont="1" applyFill="1" applyBorder="1" applyAlignment="1">
      <alignment vertical="top"/>
    </xf>
    <xf numFmtId="3" fontId="0" fillId="0" borderId="0" xfId="0" applyNumberFormat="1"/>
    <xf numFmtId="3" fontId="6" fillId="0" borderId="0" xfId="0" applyNumberFormat="1" applyFont="1"/>
    <xf numFmtId="0" fontId="0" fillId="6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165" fontId="0" fillId="7" borderId="1" xfId="1" applyNumberFormat="1" applyFont="1" applyFill="1" applyBorder="1" applyAlignment="1">
      <alignment horizontal="center" vertical="center" wrapText="1"/>
    </xf>
    <xf numFmtId="164" fontId="3" fillId="7" borderId="3" xfId="1" applyNumberFormat="1" applyFont="1" applyFill="1" applyBorder="1" applyAlignment="1">
      <alignment horizontal="center" vertical="center" wrapText="1"/>
    </xf>
    <xf numFmtId="164" fontId="0" fillId="7" borderId="1" xfId="1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5" fontId="0" fillId="5" borderId="1" xfId="1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>
      <alignment horizontal="center" vertical="center" wrapText="1"/>
    </xf>
    <xf numFmtId="164" fontId="0" fillId="5" borderId="1" xfId="1" applyNumberFormat="1" applyFont="1" applyFill="1" applyBorder="1" applyAlignment="1">
      <alignment horizontal="center" vertical="center" wrapText="1"/>
    </xf>
    <xf numFmtId="165" fontId="3" fillId="7" borderId="1" xfId="1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5" fontId="3" fillId="7" borderId="3" xfId="1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44" fontId="0" fillId="7" borderId="1" xfId="1" applyFont="1" applyFill="1" applyBorder="1" applyAlignment="1">
      <alignment horizontal="center" vertical="center" wrapText="1"/>
    </xf>
    <xf numFmtId="165" fontId="0" fillId="5" borderId="3" xfId="1" applyNumberFormat="1" applyFont="1" applyFill="1" applyBorder="1" applyAlignment="1">
      <alignment horizontal="center" vertical="center" wrapText="1"/>
    </xf>
    <xf numFmtId="165" fontId="0" fillId="7" borderId="3" xfId="1" applyNumberFormat="1" applyFont="1" applyFill="1" applyBorder="1" applyAlignment="1">
      <alignment horizontal="center" vertical="center" wrapText="1"/>
    </xf>
    <xf numFmtId="0" fontId="2" fillId="5" borderId="0" xfId="2" applyFill="1"/>
    <xf numFmtId="0" fontId="2" fillId="5" borderId="0" xfId="2" applyFill="1" applyBorder="1" applyAlignment="1">
      <alignment horizontal="left" vertical="center"/>
    </xf>
    <xf numFmtId="0" fontId="4" fillId="8" borderId="0" xfId="0" applyFont="1" applyFill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left" vertical="center"/>
    </xf>
    <xf numFmtId="0" fontId="2" fillId="5" borderId="0" xfId="2" applyFill="1" applyBorder="1"/>
    <xf numFmtId="0" fontId="0" fillId="5" borderId="0" xfId="0" applyFont="1" applyFill="1" applyBorder="1" applyAlignment="1">
      <alignment horizontal="left" vertical="center"/>
    </xf>
    <xf numFmtId="0" fontId="0" fillId="5" borderId="0" xfId="0" applyFill="1" applyBorder="1"/>
    <xf numFmtId="0" fontId="0" fillId="5" borderId="0" xfId="0" applyFill="1" applyBorder="1" applyAlignment="1">
      <alignment horizontal="left" vertical="center"/>
    </xf>
    <xf numFmtId="0" fontId="3" fillId="5" borderId="0" xfId="2" applyFont="1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64" fontId="11" fillId="9" borderId="3" xfId="1" applyNumberFormat="1" applyFont="1" applyFill="1" applyBorder="1" applyAlignment="1">
      <alignment horizontal="center" vertical="center" wrapText="1"/>
    </xf>
    <xf numFmtId="165" fontId="10" fillId="9" borderId="1" xfId="1" applyNumberFormat="1" applyFont="1" applyFill="1" applyBorder="1" applyAlignment="1">
      <alignment horizontal="center" vertical="center" wrapText="1"/>
    </xf>
    <xf numFmtId="165" fontId="10" fillId="9" borderId="3" xfId="1" applyNumberFormat="1" applyFont="1" applyFill="1" applyBorder="1" applyAlignment="1">
      <alignment horizontal="center" vertical="center" wrapText="1"/>
    </xf>
    <xf numFmtId="165" fontId="11" fillId="9" borderId="1" xfId="1" applyNumberFormat="1" applyFont="1" applyFill="1" applyBorder="1" applyAlignment="1">
      <alignment horizontal="center" vertical="center" wrapText="1"/>
    </xf>
    <xf numFmtId="165" fontId="11" fillId="9" borderId="3" xfId="1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165" fontId="12" fillId="9" borderId="1" xfId="1" applyNumberFormat="1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165" fontId="10" fillId="10" borderId="1" xfId="1" applyNumberFormat="1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8" fillId="5" borderId="1" xfId="1" applyNumberFormat="1" applyFont="1" applyFill="1" applyBorder="1" applyAlignment="1">
      <alignment horizontal="center" vertical="center" wrapText="1"/>
    </xf>
    <xf numFmtId="165" fontId="13" fillId="9" borderId="3" xfId="1" applyNumberFormat="1" applyFont="1" applyFill="1" applyBorder="1" applyAlignment="1">
      <alignment horizontal="center" vertical="center" wrapText="1"/>
    </xf>
    <xf numFmtId="0" fontId="2" fillId="0" borderId="0" xfId="2" applyFill="1" applyBorder="1" applyAlignment="1">
      <alignment horizontal="left" vertical="center"/>
    </xf>
    <xf numFmtId="0" fontId="2" fillId="0" borderId="0" xfId="2" applyFill="1" applyBorder="1"/>
    <xf numFmtId="0" fontId="0" fillId="11" borderId="1" xfId="0" applyFill="1" applyBorder="1" applyAlignment="1">
      <alignment horizontal="center" vertical="center" wrapText="1"/>
    </xf>
    <xf numFmtId="165" fontId="0" fillId="11" borderId="1" xfId="1" applyNumberFormat="1" applyFont="1" applyFill="1" applyBorder="1" applyAlignment="1">
      <alignment horizontal="center" vertical="center" wrapText="1"/>
    </xf>
    <xf numFmtId="164" fontId="3" fillId="11" borderId="3" xfId="1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6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hs.gov/budget/fy2014/fy2014-phssef.pdf" TargetMode="External"/><Relationship Id="rId13" Type="http://schemas.openxmlformats.org/officeDocument/2006/relationships/hyperlink" Target="http://www.obpa.usda.gov/budsum/FY13budsum.pdf" TargetMode="External"/><Relationship Id="rId18" Type="http://schemas.openxmlformats.org/officeDocument/2006/relationships/hyperlink" Target="http://www.dhs.gov/sites/default/files/publications/MGMT/FY%202014%20BIB%20-%20FINAL%20-508%20Formatted%20%284%29.pdf" TargetMode="External"/><Relationship Id="rId26" Type="http://schemas.openxmlformats.org/officeDocument/2006/relationships/hyperlink" Target="http://cdm15141.contentdm.oclc.org/utils/getfile/collection/p16021coll6/id/11/filename/12.pdf" TargetMode="External"/><Relationship Id="rId3" Type="http://schemas.openxmlformats.org/officeDocument/2006/relationships/hyperlink" Target="http://www.sba.gov/sites/default/files/files/1-508%20Compliant%20FY%202013%20CBJ%20FY%202011%20APR(1).pdf" TargetMode="External"/><Relationship Id="rId21" Type="http://schemas.openxmlformats.org/officeDocument/2006/relationships/hyperlink" Target="http://www.uscg.mil/posturestatement/docs/USCG_FY2013_Congressional_Justification.pdf" TargetMode="External"/><Relationship Id="rId7" Type="http://schemas.openxmlformats.org/officeDocument/2006/relationships/hyperlink" Target="http://www.hhs.gov/budget/fy2014/fy2014-phssef.pdf" TargetMode="External"/><Relationship Id="rId12" Type="http://schemas.openxmlformats.org/officeDocument/2006/relationships/hyperlink" Target="http://www.obpa.usda.gov/budsum/FY13budsum.pdf" TargetMode="External"/><Relationship Id="rId17" Type="http://schemas.openxmlformats.org/officeDocument/2006/relationships/hyperlink" Target="http://www.obpa.usda.gov/budsum/FY13budsum.pdf" TargetMode="External"/><Relationship Id="rId25" Type="http://schemas.openxmlformats.org/officeDocument/2006/relationships/hyperlink" Target="http://www3.rma.usda.gov/apps/sob/current_week/state2011.pdf" TargetMode="External"/><Relationship Id="rId2" Type="http://schemas.openxmlformats.org/officeDocument/2006/relationships/hyperlink" Target="https://www.cfda.gov/index?s=program&amp;mode=form&amp;tab=step1&amp;id=1a90d6d1197d8a9b8c7e5987d677dc32" TargetMode="External"/><Relationship Id="rId16" Type="http://schemas.openxmlformats.org/officeDocument/2006/relationships/hyperlink" Target="http://www.obpa.usda.gov/budsum/FY13budsum.pdf" TargetMode="External"/><Relationship Id="rId20" Type="http://schemas.openxmlformats.org/officeDocument/2006/relationships/hyperlink" Target="http://www.dhs.gov/xlibrary/assets/budget-bib-fy2012.pdf" TargetMode="External"/><Relationship Id="rId29" Type="http://schemas.openxmlformats.org/officeDocument/2006/relationships/hyperlink" Target="http://www.gpo.gov/fdsys/pkg/BILLS-112hr3672enr/pdf/BILLS-112hr3672enr.pdf" TargetMode="External"/><Relationship Id="rId1" Type="http://schemas.openxmlformats.org/officeDocument/2006/relationships/hyperlink" Target="http://portal.hud.gov/hudportal/HUD?src=/program_offices/comm_planning/communitydevelopment/programs/drsi" TargetMode="External"/><Relationship Id="rId6" Type="http://schemas.openxmlformats.org/officeDocument/2006/relationships/hyperlink" Target="http://www.doi.gov/budget/appropriations/2013/upload/FY2013_WFM_Greenbook.pdf" TargetMode="External"/><Relationship Id="rId11" Type="http://schemas.openxmlformats.org/officeDocument/2006/relationships/hyperlink" Target="http://www.obpa.usda.gov/budsum/FY13budsum.pdf" TargetMode="External"/><Relationship Id="rId24" Type="http://schemas.openxmlformats.org/officeDocument/2006/relationships/hyperlink" Target="http://www.fta.dot.gov/documents/MAP-21_Fact_Sheet_-_Public_Transportation_Emergency_Relief_Program.pdf" TargetMode="External"/><Relationship Id="rId5" Type="http://schemas.openxmlformats.org/officeDocument/2006/relationships/hyperlink" Target="http://www.doi.gov/budget/appropriations/2013/upload/FY2013_WFM_Greenbook.pdf" TargetMode="External"/><Relationship Id="rId15" Type="http://schemas.openxmlformats.org/officeDocument/2006/relationships/hyperlink" Target="http://www.obpa.usda.gov/budsum/FY13budsum.pdf" TargetMode="External"/><Relationship Id="rId23" Type="http://schemas.openxmlformats.org/officeDocument/2006/relationships/hyperlink" Target="http://www.nps.gov/aboutus/upload/FY_2014_greenbook.pdf" TargetMode="External"/><Relationship Id="rId28" Type="http://schemas.openxmlformats.org/officeDocument/2006/relationships/hyperlink" Target="http://www.gpo.gov/fdsys/pkg/BILLS-112hr3672enr/pdf/BILLS-112hr3672enr.pdf" TargetMode="External"/><Relationship Id="rId10" Type="http://schemas.openxmlformats.org/officeDocument/2006/relationships/hyperlink" Target="http://www.obpa.usda.gov/budsum/FY13budsum.pdf" TargetMode="External"/><Relationship Id="rId19" Type="http://schemas.openxmlformats.org/officeDocument/2006/relationships/hyperlink" Target="http://www.dhs.gov/sites/default/files/publications/MGMT/FY%202014%20BIB%20-%20FINAL%20-508%20Formatted%20%284%29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doi.gov/budget/appropriations/2013/upload/FY2013_WFM_Greenbook.pdf" TargetMode="External"/><Relationship Id="rId9" Type="http://schemas.openxmlformats.org/officeDocument/2006/relationships/hyperlink" Target="http://www.acf.hhs.gov/sites/default/files/ocs/ssbg_im_hurricane_sandy_approved_3_27_signed_2_0.pdf" TargetMode="External"/><Relationship Id="rId14" Type="http://schemas.openxmlformats.org/officeDocument/2006/relationships/hyperlink" Target="http://www.obpa.usda.gov/budsum/FY13budsum.pdf" TargetMode="External"/><Relationship Id="rId22" Type="http://schemas.openxmlformats.org/officeDocument/2006/relationships/hyperlink" Target="http://www.fws.gov/budget/2014/FWS%202014%20Budget%20Justifications.pdf" TargetMode="External"/><Relationship Id="rId27" Type="http://schemas.openxmlformats.org/officeDocument/2006/relationships/hyperlink" Target="https://www.cfda.gov/index?s=program&amp;mode=form&amp;tab=step1&amp;id=5efb30614e7b0878211de7cc77dbc2e3" TargetMode="External"/><Relationship Id="rId30" Type="http://schemas.openxmlformats.org/officeDocument/2006/relationships/hyperlink" Target="https://www.cfda.gov/?s=program&amp;mode=form&amp;tab=step1&amp;id=09ff169ea68b9ed42d50a6d8a1b202b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F129"/>
  <sheetViews>
    <sheetView tabSelected="1" zoomScale="85" zoomScaleNormal="85" zoomScalePageLayoutView="85" workbookViewId="0">
      <pane ySplit="1" topLeftCell="A2" activePane="bottomLeft" state="frozen"/>
      <selection pane="bottomLeft" activeCell="F2" sqref="F2"/>
    </sheetView>
  </sheetViews>
  <sheetFormatPr defaultColWidth="8.85546875" defaultRowHeight="15" x14ac:dyDescent="0.25"/>
  <cols>
    <col min="1" max="1" width="16.28515625" style="2" customWidth="1"/>
    <col min="2" max="2" width="20.85546875" style="2" customWidth="1"/>
    <col min="3" max="3" width="32.140625" style="2" customWidth="1"/>
    <col min="4" max="4" width="18.28515625" style="2" customWidth="1"/>
    <col min="5" max="5" width="14.7109375" style="2" customWidth="1"/>
    <col min="6" max="6" width="18" style="2" customWidth="1"/>
    <col min="7" max="7" width="17.42578125" style="2" customWidth="1"/>
    <col min="8" max="9" width="15.28515625" style="2" customWidth="1"/>
    <col min="10" max="10" width="25.140625" style="100" customWidth="1"/>
    <col min="11" max="11" width="24.42578125" style="100" customWidth="1"/>
    <col min="12" max="12" width="11.42578125" style="52" bestFit="1" customWidth="1"/>
    <col min="13" max="13" width="24.140625" style="55" customWidth="1"/>
    <col min="14" max="112" width="8.85546875" style="55"/>
    <col min="113" max="16384" width="8.85546875" style="1"/>
  </cols>
  <sheetData>
    <row r="1" spans="1:942" s="46" customFormat="1" ht="118.5" customHeight="1" x14ac:dyDescent="0.25">
      <c r="A1" s="43" t="s">
        <v>177</v>
      </c>
      <c r="B1" s="44" t="s">
        <v>233</v>
      </c>
      <c r="C1" s="44" t="s">
        <v>278</v>
      </c>
      <c r="D1" s="45" t="s">
        <v>184</v>
      </c>
      <c r="E1" s="45" t="s">
        <v>185</v>
      </c>
      <c r="F1" s="45" t="s">
        <v>314</v>
      </c>
      <c r="G1" s="45" t="s">
        <v>312</v>
      </c>
      <c r="H1" s="45" t="s">
        <v>311</v>
      </c>
      <c r="I1" s="45" t="s">
        <v>313</v>
      </c>
      <c r="J1" s="45" t="s">
        <v>152</v>
      </c>
      <c r="K1" s="47" t="s">
        <v>8</v>
      </c>
      <c r="L1" s="48" t="s">
        <v>43</v>
      </c>
      <c r="M1" s="54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</row>
    <row r="2" spans="1:942" ht="34.5" customHeight="1" x14ac:dyDescent="0.25">
      <c r="A2" s="24" t="s">
        <v>183</v>
      </c>
      <c r="B2" s="24" t="s">
        <v>145</v>
      </c>
      <c r="C2" s="24" t="s">
        <v>4</v>
      </c>
      <c r="D2" s="25">
        <v>10857.843067</v>
      </c>
      <c r="E2" s="25">
        <v>16234.947987</v>
      </c>
      <c r="F2" s="26" t="s">
        <v>72</v>
      </c>
      <c r="G2" s="25" t="s">
        <v>72</v>
      </c>
      <c r="H2" s="25" t="s">
        <v>72</v>
      </c>
      <c r="I2" s="25">
        <f>SUM(D2:H2)</f>
        <v>27092.791054000001</v>
      </c>
      <c r="J2" s="77" t="s">
        <v>76</v>
      </c>
      <c r="K2" s="78"/>
      <c r="L2" s="42" t="s">
        <v>161</v>
      </c>
    </row>
    <row r="3" spans="1:942" ht="30" x14ac:dyDescent="0.25">
      <c r="A3" s="24" t="s">
        <v>183</v>
      </c>
      <c r="B3" s="24" t="s">
        <v>145</v>
      </c>
      <c r="C3" s="29" t="s">
        <v>5</v>
      </c>
      <c r="D3" s="25">
        <v>71.070999999999998</v>
      </c>
      <c r="E3" s="25">
        <v>254</v>
      </c>
      <c r="F3" s="26" t="s">
        <v>72</v>
      </c>
      <c r="G3" s="25">
        <v>225</v>
      </c>
      <c r="H3" s="25" t="s">
        <v>72</v>
      </c>
      <c r="I3" s="25">
        <f t="shared" ref="I3:I20" si="0">SUM(D3:H3)</f>
        <v>550.07100000000003</v>
      </c>
      <c r="J3" s="81" t="s">
        <v>99</v>
      </c>
      <c r="K3" s="82" t="s">
        <v>165</v>
      </c>
      <c r="L3" s="49" t="s">
        <v>166</v>
      </c>
    </row>
    <row r="4" spans="1:942" ht="41.25" customHeight="1" x14ac:dyDescent="0.25">
      <c r="A4" s="105" t="s">
        <v>183</v>
      </c>
      <c r="B4" s="105" t="s">
        <v>145</v>
      </c>
      <c r="C4" s="105" t="s">
        <v>140</v>
      </c>
      <c r="D4" s="106">
        <v>1221</v>
      </c>
      <c r="E4" s="106">
        <v>400</v>
      </c>
      <c r="F4" s="107" t="s">
        <v>72</v>
      </c>
      <c r="G4" s="106">
        <v>705</v>
      </c>
      <c r="H4" s="106" t="s">
        <v>72</v>
      </c>
      <c r="I4" s="106">
        <f t="shared" si="0"/>
        <v>2326</v>
      </c>
      <c r="J4" s="77" t="s">
        <v>143</v>
      </c>
      <c r="K4" s="78" t="s">
        <v>170</v>
      </c>
      <c r="L4" s="49" t="s">
        <v>169</v>
      </c>
    </row>
    <row r="5" spans="1:942" ht="48" customHeight="1" x14ac:dyDescent="0.25">
      <c r="A5" s="105" t="s">
        <v>183</v>
      </c>
      <c r="B5" s="105" t="s">
        <v>145</v>
      </c>
      <c r="C5" s="105" t="s">
        <v>190</v>
      </c>
      <c r="D5" s="106">
        <v>975</v>
      </c>
      <c r="E5" s="106">
        <v>567</v>
      </c>
      <c r="F5" s="107" t="s">
        <v>72</v>
      </c>
      <c r="G5" s="106">
        <v>911</v>
      </c>
      <c r="H5" s="106" t="s">
        <v>72</v>
      </c>
      <c r="I5" s="106">
        <f t="shared" si="0"/>
        <v>2453</v>
      </c>
      <c r="J5" s="77" t="s">
        <v>143</v>
      </c>
      <c r="K5" s="78" t="s">
        <v>168</v>
      </c>
      <c r="L5" s="49" t="s">
        <v>169</v>
      </c>
    </row>
    <row r="6" spans="1:942" s="79" customFormat="1" ht="28.5" customHeight="1" x14ac:dyDescent="0.25">
      <c r="A6" s="105" t="s">
        <v>183</v>
      </c>
      <c r="B6" s="105" t="s">
        <v>145</v>
      </c>
      <c r="C6" s="105" t="s">
        <v>175</v>
      </c>
      <c r="D6" s="106">
        <v>23</v>
      </c>
      <c r="E6" s="106">
        <v>27</v>
      </c>
      <c r="F6" s="107" t="s">
        <v>72</v>
      </c>
      <c r="G6" s="106" t="s">
        <v>72</v>
      </c>
      <c r="H6" s="106" t="s">
        <v>72</v>
      </c>
      <c r="I6" s="106">
        <f t="shared" si="0"/>
        <v>50</v>
      </c>
      <c r="J6" s="77" t="s">
        <v>99</v>
      </c>
      <c r="K6" s="78" t="s">
        <v>88</v>
      </c>
      <c r="L6" s="104" t="s">
        <v>169</v>
      </c>
    </row>
    <row r="7" spans="1:942" x14ac:dyDescent="0.25">
      <c r="A7" s="105" t="s">
        <v>183</v>
      </c>
      <c r="B7" s="105" t="s">
        <v>145</v>
      </c>
      <c r="C7" s="105" t="s">
        <v>45</v>
      </c>
      <c r="D7" s="106">
        <v>207</v>
      </c>
      <c r="E7" s="106">
        <v>85</v>
      </c>
      <c r="F7" s="107" t="s">
        <v>72</v>
      </c>
      <c r="G7" s="106" t="s">
        <v>72</v>
      </c>
      <c r="H7" s="106" t="s">
        <v>72</v>
      </c>
      <c r="I7" s="106">
        <f t="shared" si="0"/>
        <v>292</v>
      </c>
      <c r="J7" s="81" t="s">
        <v>99</v>
      </c>
      <c r="K7" s="78"/>
      <c r="L7" s="49" t="s">
        <v>141</v>
      </c>
    </row>
    <row r="8" spans="1:942" ht="45.75" customHeight="1" x14ac:dyDescent="0.25">
      <c r="A8" s="105" t="s">
        <v>183</v>
      </c>
      <c r="B8" s="105" t="s">
        <v>145</v>
      </c>
      <c r="C8" s="105" t="s">
        <v>142</v>
      </c>
      <c r="D8" s="106">
        <v>8</v>
      </c>
      <c r="E8" s="106">
        <v>10</v>
      </c>
      <c r="F8" s="107" t="s">
        <v>72</v>
      </c>
      <c r="G8" s="106" t="s">
        <v>72</v>
      </c>
      <c r="H8" s="106" t="s">
        <v>72</v>
      </c>
      <c r="I8" s="106">
        <f t="shared" si="0"/>
        <v>18</v>
      </c>
      <c r="J8" s="81" t="s">
        <v>99</v>
      </c>
      <c r="K8" s="78"/>
      <c r="L8" s="49" t="s">
        <v>141</v>
      </c>
    </row>
    <row r="9" spans="1:942" s="79" customFormat="1" x14ac:dyDescent="0.25">
      <c r="A9" s="105" t="s">
        <v>183</v>
      </c>
      <c r="B9" s="105" t="s">
        <v>145</v>
      </c>
      <c r="C9" s="105" t="s">
        <v>57</v>
      </c>
      <c r="D9" s="106">
        <v>9</v>
      </c>
      <c r="E9" s="106">
        <v>7</v>
      </c>
      <c r="F9" s="107" t="s">
        <v>72</v>
      </c>
      <c r="G9" s="106" t="s">
        <v>72</v>
      </c>
      <c r="H9" s="106" t="s">
        <v>72</v>
      </c>
      <c r="I9" s="106">
        <f t="shared" si="0"/>
        <v>16</v>
      </c>
      <c r="J9" s="81" t="s">
        <v>99</v>
      </c>
      <c r="K9" s="78"/>
      <c r="L9" s="104" t="s">
        <v>141</v>
      </c>
    </row>
    <row r="10" spans="1:942" ht="45" x14ac:dyDescent="0.25">
      <c r="A10" s="105" t="s">
        <v>183</v>
      </c>
      <c r="B10" s="105" t="s">
        <v>145</v>
      </c>
      <c r="C10" s="105" t="s">
        <v>0</v>
      </c>
      <c r="D10" s="106" t="s">
        <v>72</v>
      </c>
      <c r="E10" s="106" t="s">
        <v>72</v>
      </c>
      <c r="F10" s="107" t="s">
        <v>72</v>
      </c>
      <c r="G10" s="106" t="s">
        <v>72</v>
      </c>
      <c r="H10" s="106" t="s">
        <v>72</v>
      </c>
      <c r="I10" s="106">
        <f t="shared" si="0"/>
        <v>0</v>
      </c>
      <c r="J10" s="77"/>
      <c r="K10" s="78" t="s">
        <v>90</v>
      </c>
      <c r="L10" s="50" t="s">
        <v>13</v>
      </c>
    </row>
    <row r="11" spans="1:942" x14ac:dyDescent="0.25">
      <c r="A11" s="105" t="s">
        <v>183</v>
      </c>
      <c r="B11" s="105" t="s">
        <v>145</v>
      </c>
      <c r="C11" s="105" t="s">
        <v>1</v>
      </c>
      <c r="D11" s="106" t="s">
        <v>72</v>
      </c>
      <c r="E11" s="106">
        <v>123</v>
      </c>
      <c r="F11" s="107" t="s">
        <v>72</v>
      </c>
      <c r="G11" s="107" t="s">
        <v>72</v>
      </c>
      <c r="H11" s="106">
        <v>15</v>
      </c>
      <c r="I11" s="106">
        <f t="shared" si="0"/>
        <v>138</v>
      </c>
      <c r="J11" s="77" t="s">
        <v>143</v>
      </c>
      <c r="K11" s="78" t="s">
        <v>163</v>
      </c>
      <c r="L11" s="51" t="s">
        <v>164</v>
      </c>
    </row>
    <row r="12" spans="1:942" ht="30" x14ac:dyDescent="0.25">
      <c r="A12" s="105" t="s">
        <v>183</v>
      </c>
      <c r="B12" s="105" t="s">
        <v>145</v>
      </c>
      <c r="C12" s="105" t="s">
        <v>2</v>
      </c>
      <c r="D12" s="106" t="s">
        <v>72</v>
      </c>
      <c r="E12" s="106">
        <v>28</v>
      </c>
      <c r="F12" s="107" t="s">
        <v>72</v>
      </c>
      <c r="G12" s="107" t="s">
        <v>72</v>
      </c>
      <c r="H12" s="106">
        <v>23</v>
      </c>
      <c r="I12" s="106">
        <f t="shared" si="0"/>
        <v>51</v>
      </c>
      <c r="J12" s="77" t="s">
        <v>143</v>
      </c>
      <c r="K12" s="78" t="s">
        <v>163</v>
      </c>
      <c r="L12" s="51" t="s">
        <v>162</v>
      </c>
    </row>
    <row r="13" spans="1:942" ht="28.5" customHeight="1" x14ac:dyDescent="0.25">
      <c r="A13" s="105" t="s">
        <v>183</v>
      </c>
      <c r="B13" s="105" t="s">
        <v>145</v>
      </c>
      <c r="C13" s="105" t="s">
        <v>46</v>
      </c>
      <c r="D13" s="106">
        <v>33</v>
      </c>
      <c r="E13" s="106" t="s">
        <v>72</v>
      </c>
      <c r="F13" s="107" t="s">
        <v>72</v>
      </c>
      <c r="G13" s="106" t="s">
        <v>72</v>
      </c>
      <c r="H13" s="106" t="s">
        <v>72</v>
      </c>
      <c r="I13" s="106">
        <f t="shared" si="0"/>
        <v>33</v>
      </c>
      <c r="J13" s="77" t="s">
        <v>99</v>
      </c>
      <c r="K13" s="78" t="s">
        <v>176</v>
      </c>
      <c r="L13" s="42" t="s">
        <v>162</v>
      </c>
    </row>
    <row r="14" spans="1:942" ht="39" customHeight="1" x14ac:dyDescent="0.25">
      <c r="A14" s="105" t="s">
        <v>183</v>
      </c>
      <c r="B14" s="105" t="s">
        <v>172</v>
      </c>
      <c r="C14" s="105" t="s">
        <v>144</v>
      </c>
      <c r="D14" s="106">
        <v>1</v>
      </c>
      <c r="E14" s="106">
        <v>1</v>
      </c>
      <c r="F14" s="107" t="s">
        <v>72</v>
      </c>
      <c r="G14" s="106">
        <v>1</v>
      </c>
      <c r="H14" s="106" t="s">
        <v>72</v>
      </c>
      <c r="I14" s="106">
        <f t="shared" si="0"/>
        <v>3</v>
      </c>
      <c r="J14" s="77" t="s">
        <v>99</v>
      </c>
      <c r="K14" s="78" t="s">
        <v>173</v>
      </c>
      <c r="L14" s="49" t="s">
        <v>141</v>
      </c>
    </row>
    <row r="15" spans="1:942" s="28" customFormat="1" ht="33" customHeight="1" x14ac:dyDescent="0.25">
      <c r="A15" s="105" t="s">
        <v>183</v>
      </c>
      <c r="B15" s="105" t="s">
        <v>172</v>
      </c>
      <c r="C15" s="105" t="s">
        <v>48</v>
      </c>
      <c r="D15" s="106" t="s">
        <v>301</v>
      </c>
      <c r="E15" s="106" t="s">
        <v>301</v>
      </c>
      <c r="F15" s="107" t="s">
        <v>72</v>
      </c>
      <c r="G15" s="106" t="s">
        <v>301</v>
      </c>
      <c r="H15" s="106" t="s">
        <v>72</v>
      </c>
      <c r="I15" s="106">
        <f t="shared" si="0"/>
        <v>0</v>
      </c>
      <c r="J15" s="77"/>
      <c r="K15" s="78" t="s">
        <v>189</v>
      </c>
      <c r="L15" s="42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  <c r="IW15" s="79"/>
      <c r="IX15" s="79"/>
      <c r="IY15" s="79"/>
      <c r="IZ15" s="79"/>
      <c r="JA15" s="79"/>
      <c r="JB15" s="79"/>
      <c r="JC15" s="79"/>
      <c r="JD15" s="79"/>
      <c r="JE15" s="79"/>
      <c r="JF15" s="79"/>
      <c r="JG15" s="79"/>
      <c r="JH15" s="79"/>
      <c r="JI15" s="79"/>
      <c r="JJ15" s="79"/>
      <c r="JK15" s="79"/>
      <c r="JL15" s="79"/>
      <c r="JM15" s="79"/>
      <c r="JN15" s="79"/>
      <c r="JO15" s="79"/>
      <c r="JP15" s="79"/>
      <c r="JQ15" s="79"/>
      <c r="JR15" s="79"/>
      <c r="JS15" s="79"/>
      <c r="JT15" s="79"/>
      <c r="JU15" s="79"/>
      <c r="JV15" s="79"/>
      <c r="JW15" s="79"/>
      <c r="JX15" s="79"/>
      <c r="JY15" s="79"/>
      <c r="JZ15" s="79"/>
      <c r="KA15" s="79"/>
      <c r="KB15" s="79"/>
      <c r="KC15" s="79"/>
      <c r="KD15" s="79"/>
      <c r="KE15" s="79"/>
      <c r="KF15" s="79"/>
      <c r="KG15" s="79"/>
      <c r="KH15" s="79"/>
      <c r="KI15" s="79"/>
      <c r="KJ15" s="79"/>
      <c r="KK15" s="79"/>
      <c r="KL15" s="79"/>
      <c r="KM15" s="79"/>
      <c r="KN15" s="79"/>
      <c r="KO15" s="79"/>
      <c r="KP15" s="79"/>
      <c r="KQ15" s="79"/>
      <c r="KR15" s="79"/>
      <c r="KS15" s="79"/>
      <c r="KT15" s="79"/>
      <c r="KU15" s="79"/>
      <c r="KV15" s="79"/>
      <c r="KW15" s="79"/>
      <c r="KX15" s="79"/>
      <c r="KY15" s="79"/>
      <c r="KZ15" s="79"/>
      <c r="LA15" s="79"/>
      <c r="LB15" s="79"/>
      <c r="LC15" s="79"/>
      <c r="LD15" s="79"/>
      <c r="LE15" s="79"/>
      <c r="LF15" s="79"/>
      <c r="LG15" s="79"/>
      <c r="LH15" s="79"/>
      <c r="LI15" s="79"/>
      <c r="LJ15" s="79"/>
      <c r="LK15" s="79"/>
      <c r="LL15" s="79"/>
      <c r="LM15" s="79"/>
      <c r="LN15" s="79"/>
      <c r="LO15" s="79"/>
      <c r="LP15" s="79"/>
      <c r="LQ15" s="79"/>
      <c r="LR15" s="79"/>
      <c r="LS15" s="79"/>
      <c r="LT15" s="79"/>
      <c r="LU15" s="79"/>
      <c r="LV15" s="79"/>
      <c r="LW15" s="79"/>
      <c r="LX15" s="79"/>
      <c r="LY15" s="79"/>
      <c r="LZ15" s="79"/>
      <c r="MA15" s="79"/>
      <c r="MB15" s="79"/>
      <c r="MC15" s="79"/>
      <c r="MD15" s="79"/>
      <c r="ME15" s="79"/>
      <c r="MF15" s="79"/>
      <c r="MG15" s="79"/>
      <c r="MH15" s="79"/>
      <c r="MI15" s="79"/>
      <c r="MJ15" s="79"/>
      <c r="MK15" s="79"/>
      <c r="ML15" s="79"/>
      <c r="MM15" s="79"/>
      <c r="MN15" s="79"/>
      <c r="MO15" s="79"/>
      <c r="MP15" s="79"/>
      <c r="MQ15" s="79"/>
      <c r="MR15" s="79"/>
      <c r="MS15" s="79"/>
      <c r="MT15" s="79"/>
      <c r="MU15" s="79"/>
      <c r="MV15" s="79"/>
      <c r="MW15" s="79"/>
      <c r="MX15" s="79"/>
      <c r="MY15" s="79"/>
      <c r="MZ15" s="79"/>
      <c r="NA15" s="79"/>
      <c r="NB15" s="79"/>
      <c r="NC15" s="79"/>
      <c r="ND15" s="79"/>
      <c r="NE15" s="79"/>
      <c r="NF15" s="79"/>
      <c r="NG15" s="79"/>
      <c r="NH15" s="79"/>
      <c r="NI15" s="79"/>
      <c r="NJ15" s="79"/>
      <c r="NK15" s="79"/>
      <c r="NL15" s="79"/>
      <c r="NM15" s="79"/>
      <c r="NN15" s="79"/>
      <c r="NO15" s="79"/>
      <c r="NP15" s="79"/>
      <c r="NQ15" s="79"/>
      <c r="NR15" s="79"/>
      <c r="NS15" s="79"/>
      <c r="NT15" s="79"/>
      <c r="NU15" s="79"/>
      <c r="NV15" s="79"/>
      <c r="NW15" s="79"/>
      <c r="NX15" s="79"/>
      <c r="NY15" s="79"/>
      <c r="NZ15" s="79"/>
      <c r="OA15" s="79"/>
      <c r="OB15" s="79"/>
      <c r="OC15" s="79"/>
      <c r="OD15" s="79"/>
      <c r="OE15" s="79"/>
      <c r="OF15" s="79"/>
      <c r="OG15" s="79"/>
      <c r="OH15" s="79"/>
      <c r="OI15" s="79"/>
      <c r="OJ15" s="79"/>
      <c r="OK15" s="79"/>
      <c r="OL15" s="79"/>
      <c r="OM15" s="79"/>
      <c r="ON15" s="79"/>
      <c r="OO15" s="79"/>
      <c r="OP15" s="79"/>
      <c r="OQ15" s="79"/>
      <c r="OR15" s="79"/>
      <c r="OS15" s="79"/>
      <c r="OT15" s="79"/>
      <c r="OU15" s="79"/>
      <c r="OV15" s="79"/>
      <c r="OW15" s="79"/>
      <c r="OX15" s="79"/>
      <c r="OY15" s="79"/>
      <c r="OZ15" s="79"/>
      <c r="PA15" s="79"/>
      <c r="PB15" s="79"/>
      <c r="PC15" s="79"/>
      <c r="PD15" s="79"/>
      <c r="PE15" s="79"/>
      <c r="PF15" s="79"/>
      <c r="PG15" s="79"/>
      <c r="PH15" s="79"/>
      <c r="PI15" s="79"/>
      <c r="PJ15" s="79"/>
      <c r="PK15" s="79"/>
      <c r="PL15" s="79"/>
      <c r="PM15" s="79"/>
      <c r="PN15" s="79"/>
      <c r="PO15" s="79"/>
      <c r="PP15" s="79"/>
      <c r="PQ15" s="79"/>
      <c r="PR15" s="79"/>
      <c r="PS15" s="79"/>
      <c r="PT15" s="79"/>
      <c r="PU15" s="79"/>
      <c r="PV15" s="79"/>
      <c r="PW15" s="79"/>
      <c r="PX15" s="79"/>
      <c r="PY15" s="79"/>
      <c r="PZ15" s="79"/>
      <c r="QA15" s="79"/>
      <c r="QB15" s="79"/>
      <c r="QC15" s="79"/>
      <c r="QD15" s="79"/>
      <c r="QE15" s="79"/>
      <c r="QF15" s="79"/>
      <c r="QG15" s="79"/>
      <c r="QH15" s="79"/>
      <c r="QI15" s="79"/>
      <c r="QJ15" s="79"/>
      <c r="QK15" s="79"/>
      <c r="QL15" s="79"/>
      <c r="QM15" s="79"/>
      <c r="QN15" s="79"/>
      <c r="QO15" s="79"/>
      <c r="QP15" s="79"/>
      <c r="QQ15" s="79"/>
      <c r="QR15" s="79"/>
      <c r="QS15" s="79"/>
      <c r="QT15" s="79"/>
      <c r="QU15" s="79"/>
      <c r="QV15" s="79"/>
      <c r="QW15" s="79"/>
      <c r="QX15" s="79"/>
      <c r="QY15" s="79"/>
      <c r="QZ15" s="79"/>
      <c r="RA15" s="79"/>
      <c r="RB15" s="79"/>
      <c r="RC15" s="79"/>
      <c r="RD15" s="79"/>
      <c r="RE15" s="79"/>
      <c r="RF15" s="79"/>
      <c r="RG15" s="79"/>
      <c r="RH15" s="79"/>
      <c r="RI15" s="79"/>
      <c r="RJ15" s="79"/>
      <c r="RK15" s="79"/>
      <c r="RL15" s="79"/>
      <c r="RM15" s="79"/>
      <c r="RN15" s="79"/>
      <c r="RO15" s="79"/>
      <c r="RP15" s="79"/>
      <c r="RQ15" s="79"/>
      <c r="RR15" s="79"/>
      <c r="RS15" s="79"/>
      <c r="RT15" s="79"/>
      <c r="RU15" s="79"/>
      <c r="RV15" s="79"/>
      <c r="RW15" s="79"/>
      <c r="RX15" s="79"/>
      <c r="RY15" s="79"/>
      <c r="RZ15" s="79"/>
      <c r="SA15" s="79"/>
      <c r="SB15" s="79"/>
      <c r="SC15" s="79"/>
      <c r="SD15" s="79"/>
      <c r="SE15" s="79"/>
      <c r="SF15" s="79"/>
      <c r="SG15" s="79"/>
      <c r="SH15" s="79"/>
      <c r="SI15" s="79"/>
      <c r="SJ15" s="79"/>
      <c r="SK15" s="79"/>
      <c r="SL15" s="79"/>
      <c r="SM15" s="79"/>
      <c r="SN15" s="79"/>
      <c r="SO15" s="79"/>
      <c r="SP15" s="79"/>
      <c r="SQ15" s="79"/>
      <c r="SR15" s="79"/>
      <c r="SS15" s="79"/>
      <c r="ST15" s="79"/>
      <c r="SU15" s="79"/>
      <c r="SV15" s="79"/>
      <c r="SW15" s="79"/>
      <c r="SX15" s="79"/>
      <c r="SY15" s="79"/>
      <c r="SZ15" s="79"/>
      <c r="TA15" s="79"/>
      <c r="TB15" s="79"/>
      <c r="TC15" s="79"/>
      <c r="TD15" s="79"/>
      <c r="TE15" s="79"/>
      <c r="TF15" s="79"/>
      <c r="TG15" s="79"/>
      <c r="TH15" s="79"/>
      <c r="TI15" s="79"/>
      <c r="TJ15" s="79"/>
      <c r="TK15" s="79"/>
      <c r="TL15" s="79"/>
      <c r="TM15" s="79"/>
      <c r="TN15" s="79"/>
      <c r="TO15" s="79"/>
      <c r="TP15" s="79"/>
      <c r="TQ15" s="79"/>
      <c r="TR15" s="79"/>
      <c r="TS15" s="79"/>
      <c r="TT15" s="79"/>
      <c r="TU15" s="79"/>
      <c r="TV15" s="79"/>
      <c r="TW15" s="79"/>
      <c r="TX15" s="79"/>
      <c r="TY15" s="79"/>
      <c r="TZ15" s="79"/>
      <c r="UA15" s="79"/>
      <c r="UB15" s="79"/>
      <c r="UC15" s="79"/>
      <c r="UD15" s="79"/>
      <c r="UE15" s="79"/>
      <c r="UF15" s="79"/>
      <c r="UG15" s="79"/>
      <c r="UH15" s="79"/>
      <c r="UI15" s="79"/>
      <c r="UJ15" s="79"/>
      <c r="UK15" s="79"/>
      <c r="UL15" s="79"/>
      <c r="UM15" s="79"/>
      <c r="UN15" s="79"/>
      <c r="UO15" s="79"/>
      <c r="UP15" s="79"/>
      <c r="UQ15" s="79"/>
      <c r="UR15" s="79"/>
      <c r="US15" s="79"/>
      <c r="UT15" s="79"/>
      <c r="UU15" s="79"/>
      <c r="UV15" s="79"/>
      <c r="UW15" s="79"/>
      <c r="UX15" s="79"/>
      <c r="UY15" s="79"/>
      <c r="UZ15" s="79"/>
      <c r="VA15" s="79"/>
      <c r="VB15" s="79"/>
      <c r="VC15" s="79"/>
      <c r="VD15" s="79"/>
      <c r="VE15" s="79"/>
      <c r="VF15" s="79"/>
      <c r="VG15" s="79"/>
      <c r="VH15" s="79"/>
      <c r="VI15" s="79"/>
      <c r="VJ15" s="79"/>
      <c r="VK15" s="79"/>
      <c r="VL15" s="79"/>
      <c r="VM15" s="79"/>
      <c r="VN15" s="79"/>
      <c r="VO15" s="79"/>
      <c r="VP15" s="79"/>
      <c r="VQ15" s="79"/>
      <c r="VR15" s="79"/>
      <c r="VS15" s="79"/>
      <c r="VT15" s="79"/>
      <c r="VU15" s="79"/>
      <c r="VV15" s="79"/>
      <c r="VW15" s="79"/>
      <c r="VX15" s="79"/>
      <c r="VY15" s="79"/>
      <c r="VZ15" s="79"/>
      <c r="WA15" s="79"/>
      <c r="WB15" s="79"/>
      <c r="WC15" s="79"/>
      <c r="WD15" s="79"/>
      <c r="WE15" s="79"/>
      <c r="WF15" s="79"/>
      <c r="WG15" s="79"/>
      <c r="WH15" s="79"/>
      <c r="WI15" s="79"/>
      <c r="WJ15" s="79"/>
      <c r="WK15" s="79"/>
      <c r="WL15" s="79"/>
      <c r="WM15" s="79"/>
      <c r="WN15" s="79"/>
      <c r="WO15" s="79"/>
      <c r="WP15" s="79"/>
      <c r="WQ15" s="79"/>
      <c r="WR15" s="79"/>
      <c r="WS15" s="79"/>
      <c r="WT15" s="79"/>
      <c r="WU15" s="79"/>
      <c r="WV15" s="79"/>
      <c r="WW15" s="79"/>
      <c r="WX15" s="79"/>
      <c r="WY15" s="79"/>
      <c r="WZ15" s="79"/>
      <c r="XA15" s="79"/>
      <c r="XB15" s="79"/>
      <c r="XC15" s="79"/>
      <c r="XD15" s="79"/>
      <c r="XE15" s="79"/>
      <c r="XF15" s="79"/>
      <c r="XG15" s="79"/>
      <c r="XH15" s="79"/>
      <c r="XI15" s="79"/>
      <c r="XJ15" s="79"/>
      <c r="XK15" s="79"/>
      <c r="XL15" s="79"/>
      <c r="XM15" s="79"/>
      <c r="XN15" s="79"/>
      <c r="XO15" s="79"/>
      <c r="XP15" s="79"/>
      <c r="XQ15" s="79"/>
      <c r="XR15" s="79"/>
      <c r="XS15" s="79"/>
      <c r="XT15" s="79"/>
      <c r="XU15" s="79"/>
      <c r="XV15" s="79"/>
      <c r="XW15" s="79"/>
      <c r="XX15" s="79"/>
      <c r="XY15" s="79"/>
      <c r="XZ15" s="79"/>
      <c r="YA15" s="79"/>
      <c r="YB15" s="79"/>
      <c r="YC15" s="79"/>
      <c r="YD15" s="79"/>
      <c r="YE15" s="79"/>
      <c r="YF15" s="79"/>
      <c r="YG15" s="79"/>
      <c r="YH15" s="79"/>
      <c r="YI15" s="79"/>
      <c r="YJ15" s="79"/>
      <c r="YK15" s="79"/>
      <c r="YL15" s="79"/>
      <c r="YM15" s="79"/>
      <c r="YN15" s="79"/>
      <c r="YO15" s="79"/>
      <c r="YP15" s="79"/>
      <c r="YQ15" s="79"/>
      <c r="YR15" s="79"/>
      <c r="YS15" s="79"/>
      <c r="YT15" s="79"/>
      <c r="YU15" s="79"/>
      <c r="YV15" s="79"/>
      <c r="YW15" s="79"/>
      <c r="YX15" s="79"/>
      <c r="YY15" s="79"/>
      <c r="YZ15" s="79"/>
      <c r="ZA15" s="79"/>
      <c r="ZB15" s="79"/>
      <c r="ZC15" s="79"/>
      <c r="ZD15" s="79"/>
      <c r="ZE15" s="79"/>
      <c r="ZF15" s="79"/>
      <c r="ZG15" s="79"/>
      <c r="ZH15" s="79"/>
      <c r="ZI15" s="79"/>
      <c r="ZJ15" s="79"/>
      <c r="ZK15" s="79"/>
      <c r="ZL15" s="79"/>
      <c r="ZM15" s="79"/>
      <c r="ZN15" s="79"/>
      <c r="ZO15" s="79"/>
      <c r="ZP15" s="79"/>
      <c r="ZQ15" s="79"/>
      <c r="ZR15" s="79"/>
      <c r="ZS15" s="79"/>
      <c r="ZT15" s="79"/>
      <c r="ZU15" s="79"/>
      <c r="ZV15" s="79"/>
      <c r="ZW15" s="79"/>
      <c r="ZX15" s="79"/>
      <c r="ZY15" s="79"/>
      <c r="ZZ15" s="79"/>
      <c r="AAA15" s="79"/>
      <c r="AAB15" s="79"/>
      <c r="AAC15" s="79"/>
      <c r="AAD15" s="79"/>
      <c r="AAE15" s="79"/>
      <c r="AAF15" s="79"/>
      <c r="AAG15" s="79"/>
      <c r="AAH15" s="79"/>
      <c r="AAI15" s="79"/>
      <c r="AAJ15" s="79"/>
      <c r="AAK15" s="79"/>
      <c r="AAL15" s="79"/>
      <c r="AAM15" s="79"/>
      <c r="AAN15" s="79"/>
      <c r="AAO15" s="79"/>
      <c r="AAP15" s="79"/>
      <c r="AAQ15" s="79"/>
      <c r="AAR15" s="79"/>
      <c r="AAS15" s="79"/>
      <c r="AAT15" s="79"/>
      <c r="AAU15" s="79"/>
      <c r="AAV15" s="79"/>
      <c r="AAW15" s="79"/>
      <c r="AAX15" s="79"/>
      <c r="AAY15" s="79"/>
      <c r="AAZ15" s="79"/>
      <c r="ABA15" s="79"/>
      <c r="ABB15" s="79"/>
      <c r="ABC15" s="79"/>
      <c r="ABD15" s="79"/>
      <c r="ABE15" s="79"/>
      <c r="ABF15" s="79"/>
      <c r="ABG15" s="79"/>
      <c r="ABH15" s="79"/>
      <c r="ABI15" s="79"/>
      <c r="ABJ15" s="79"/>
      <c r="ABK15" s="79"/>
      <c r="ABL15" s="79"/>
      <c r="ABM15" s="79"/>
      <c r="ABN15" s="79"/>
      <c r="ABO15" s="79"/>
      <c r="ABP15" s="79"/>
      <c r="ABQ15" s="79"/>
      <c r="ABR15" s="79"/>
      <c r="ABS15" s="79"/>
      <c r="ABT15" s="79"/>
      <c r="ABU15" s="79"/>
      <c r="ABV15" s="79"/>
      <c r="ABW15" s="79"/>
      <c r="ABX15" s="79"/>
      <c r="ABY15" s="79"/>
      <c r="ABZ15" s="79"/>
      <c r="ACA15" s="79"/>
      <c r="ACB15" s="79"/>
      <c r="ACC15" s="79"/>
      <c r="ACD15" s="79"/>
      <c r="ACE15" s="79"/>
      <c r="ACF15" s="79"/>
      <c r="ACG15" s="79"/>
      <c r="ACH15" s="79"/>
      <c r="ACI15" s="79"/>
      <c r="ACJ15" s="79"/>
      <c r="ACK15" s="79"/>
      <c r="ACL15" s="79"/>
      <c r="ACM15" s="79"/>
      <c r="ACN15" s="79"/>
      <c r="ACO15" s="79"/>
      <c r="ACP15" s="79"/>
      <c r="ACQ15" s="79"/>
      <c r="ACR15" s="79"/>
      <c r="ACS15" s="79"/>
      <c r="ACT15" s="79"/>
      <c r="ACU15" s="79"/>
      <c r="ACV15" s="79"/>
      <c r="ACW15" s="79"/>
      <c r="ACX15" s="79"/>
      <c r="ACY15" s="79"/>
      <c r="ACZ15" s="79"/>
      <c r="ADA15" s="79"/>
      <c r="ADB15" s="79"/>
      <c r="ADC15" s="79"/>
      <c r="ADD15" s="79"/>
      <c r="ADE15" s="79"/>
      <c r="ADF15" s="79"/>
      <c r="ADG15" s="79"/>
      <c r="ADH15" s="79"/>
      <c r="ADI15" s="79"/>
      <c r="ADJ15" s="79"/>
      <c r="ADK15" s="79"/>
      <c r="ADL15" s="79"/>
      <c r="ADM15" s="79"/>
      <c r="ADN15" s="79"/>
      <c r="ADO15" s="79"/>
      <c r="ADP15" s="79"/>
      <c r="ADQ15" s="79"/>
      <c r="ADR15" s="79"/>
      <c r="ADS15" s="79"/>
      <c r="ADT15" s="79"/>
      <c r="ADU15" s="79"/>
      <c r="ADV15" s="79"/>
      <c r="ADW15" s="79"/>
      <c r="ADX15" s="79"/>
      <c r="ADY15" s="79"/>
      <c r="ADZ15" s="79"/>
      <c r="AEA15" s="79"/>
      <c r="AEB15" s="79"/>
      <c r="AEC15" s="79"/>
      <c r="AED15" s="79"/>
      <c r="AEE15" s="79"/>
      <c r="AEF15" s="79"/>
      <c r="AEG15" s="79"/>
      <c r="AEH15" s="79"/>
      <c r="AEI15" s="79"/>
      <c r="AEJ15" s="79"/>
      <c r="AEK15" s="79"/>
      <c r="AEL15" s="79"/>
      <c r="AEM15" s="79"/>
      <c r="AEN15" s="79"/>
      <c r="AEO15" s="79"/>
      <c r="AEP15" s="79"/>
      <c r="AEQ15" s="79"/>
      <c r="AER15" s="79"/>
      <c r="AES15" s="79"/>
      <c r="AET15" s="79"/>
      <c r="AEU15" s="79"/>
      <c r="AEV15" s="79"/>
      <c r="AEW15" s="79"/>
      <c r="AEX15" s="79"/>
      <c r="AEY15" s="79"/>
      <c r="AEZ15" s="79"/>
      <c r="AFA15" s="79"/>
      <c r="AFB15" s="79"/>
      <c r="AFC15" s="79"/>
      <c r="AFD15" s="79"/>
      <c r="AFE15" s="79"/>
      <c r="AFF15" s="79"/>
      <c r="AFG15" s="79"/>
      <c r="AFH15" s="79"/>
      <c r="AFI15" s="79"/>
      <c r="AFJ15" s="79"/>
      <c r="AFK15" s="79"/>
      <c r="AFL15" s="79"/>
      <c r="AFM15" s="79"/>
      <c r="AFN15" s="79"/>
      <c r="AFO15" s="79"/>
      <c r="AFP15" s="79"/>
      <c r="AFQ15" s="79"/>
      <c r="AFR15" s="79"/>
      <c r="AFS15" s="79"/>
      <c r="AFT15" s="79"/>
      <c r="AFU15" s="79"/>
      <c r="AFV15" s="79"/>
      <c r="AFW15" s="79"/>
      <c r="AFX15" s="79"/>
      <c r="AFY15" s="79"/>
      <c r="AFZ15" s="79"/>
      <c r="AGA15" s="79"/>
      <c r="AGB15" s="79"/>
      <c r="AGC15" s="79"/>
      <c r="AGD15" s="79"/>
      <c r="AGE15" s="79"/>
      <c r="AGF15" s="79"/>
      <c r="AGG15" s="79"/>
      <c r="AGH15" s="79"/>
      <c r="AGI15" s="79"/>
      <c r="AGJ15" s="79"/>
      <c r="AGK15" s="79"/>
      <c r="AGL15" s="79"/>
      <c r="AGM15" s="79"/>
      <c r="AGN15" s="79"/>
      <c r="AGO15" s="79"/>
      <c r="AGP15" s="79"/>
      <c r="AGQ15" s="79"/>
      <c r="AGR15" s="79"/>
      <c r="AGS15" s="79"/>
      <c r="AGT15" s="79"/>
      <c r="AGU15" s="79"/>
      <c r="AGV15" s="79"/>
      <c r="AGW15" s="79"/>
      <c r="AGX15" s="79"/>
      <c r="AGY15" s="79"/>
      <c r="AGZ15" s="79"/>
      <c r="AHA15" s="79"/>
      <c r="AHB15" s="79"/>
      <c r="AHC15" s="79"/>
      <c r="AHD15" s="79"/>
      <c r="AHE15" s="79"/>
      <c r="AHF15" s="79"/>
      <c r="AHG15" s="79"/>
      <c r="AHH15" s="79"/>
      <c r="AHI15" s="79"/>
      <c r="AHJ15" s="79"/>
      <c r="AHK15" s="79"/>
      <c r="AHL15" s="79"/>
      <c r="AHM15" s="79"/>
      <c r="AHN15" s="79"/>
      <c r="AHO15" s="79"/>
      <c r="AHP15" s="79"/>
      <c r="AHQ15" s="79"/>
      <c r="AHR15" s="79"/>
      <c r="AHS15" s="79"/>
      <c r="AHT15" s="79"/>
      <c r="AHU15" s="79"/>
      <c r="AHV15" s="79"/>
      <c r="AHW15" s="79"/>
      <c r="AHX15" s="79"/>
      <c r="AHY15" s="79"/>
      <c r="AHZ15" s="79"/>
      <c r="AIA15" s="79"/>
      <c r="AIB15" s="79"/>
      <c r="AIC15" s="79"/>
      <c r="AID15" s="79"/>
      <c r="AIE15" s="79"/>
      <c r="AIF15" s="79"/>
      <c r="AIG15" s="79"/>
      <c r="AIH15" s="79"/>
      <c r="AII15" s="79"/>
      <c r="AIJ15" s="79"/>
      <c r="AIK15" s="79"/>
      <c r="AIL15" s="79"/>
      <c r="AIM15" s="79"/>
      <c r="AIN15" s="79"/>
      <c r="AIO15" s="79"/>
      <c r="AIP15" s="79"/>
      <c r="AIQ15" s="79"/>
      <c r="AIR15" s="79"/>
      <c r="AIS15" s="79"/>
      <c r="AIT15" s="79"/>
      <c r="AIU15" s="79"/>
      <c r="AIV15" s="79"/>
      <c r="AIW15" s="79"/>
      <c r="AIX15" s="79"/>
      <c r="AIY15" s="79"/>
      <c r="AIZ15" s="79"/>
      <c r="AJA15" s="79"/>
      <c r="AJB15" s="79"/>
      <c r="AJC15" s="79"/>
      <c r="AJD15" s="79"/>
      <c r="AJE15" s="79"/>
      <c r="AJF15" s="79"/>
    </row>
    <row r="16" spans="1:942" ht="33" customHeight="1" x14ac:dyDescent="0.25">
      <c r="A16" s="24" t="s">
        <v>183</v>
      </c>
      <c r="B16" s="24" t="s">
        <v>172</v>
      </c>
      <c r="C16" s="24" t="s">
        <v>268</v>
      </c>
      <c r="D16" s="26" t="s">
        <v>72</v>
      </c>
      <c r="E16" s="26" t="s">
        <v>72</v>
      </c>
      <c r="F16" s="26" t="s">
        <v>72</v>
      </c>
      <c r="G16" s="26" t="s">
        <v>72</v>
      </c>
      <c r="H16" s="25">
        <v>6</v>
      </c>
      <c r="I16" s="25">
        <f t="shared" si="0"/>
        <v>6</v>
      </c>
      <c r="J16" s="77" t="s">
        <v>136</v>
      </c>
      <c r="K16" s="78"/>
      <c r="L16" s="42"/>
    </row>
    <row r="17" spans="1:112" ht="45" customHeight="1" x14ac:dyDescent="0.25">
      <c r="A17" s="24" t="s">
        <v>183</v>
      </c>
      <c r="B17" s="24" t="s">
        <v>171</v>
      </c>
      <c r="C17" s="24" t="s">
        <v>3</v>
      </c>
      <c r="D17" s="25" t="s">
        <v>72</v>
      </c>
      <c r="E17" s="25">
        <v>216</v>
      </c>
      <c r="F17" s="26" t="s">
        <v>72</v>
      </c>
      <c r="G17" s="26" t="s">
        <v>72</v>
      </c>
      <c r="H17" s="25">
        <v>180</v>
      </c>
      <c r="I17" s="25">
        <f t="shared" si="0"/>
        <v>396</v>
      </c>
      <c r="J17" s="77" t="s">
        <v>99</v>
      </c>
      <c r="K17" s="78" t="s">
        <v>170</v>
      </c>
      <c r="L17" s="51" t="s">
        <v>174</v>
      </c>
    </row>
    <row r="18" spans="1:112" ht="45" customHeight="1" x14ac:dyDescent="0.25">
      <c r="A18" s="24" t="s">
        <v>183</v>
      </c>
      <c r="B18" s="24" t="s">
        <v>171</v>
      </c>
      <c r="C18" s="24" t="s">
        <v>302</v>
      </c>
      <c r="D18" s="25">
        <v>6</v>
      </c>
      <c r="E18" s="25">
        <v>6</v>
      </c>
      <c r="F18" s="26" t="s">
        <v>72</v>
      </c>
      <c r="G18" s="36">
        <v>6</v>
      </c>
      <c r="H18" s="25" t="s">
        <v>72</v>
      </c>
      <c r="I18" s="25">
        <f t="shared" si="0"/>
        <v>18</v>
      </c>
      <c r="J18" s="77" t="s">
        <v>143</v>
      </c>
      <c r="K18" s="78" t="s">
        <v>299</v>
      </c>
      <c r="L18" s="42" t="s">
        <v>162</v>
      </c>
    </row>
    <row r="19" spans="1:112" ht="28.5" customHeight="1" x14ac:dyDescent="0.25">
      <c r="A19" s="24" t="s">
        <v>183</v>
      </c>
      <c r="B19" s="24" t="s">
        <v>192</v>
      </c>
      <c r="C19" s="24" t="s">
        <v>303</v>
      </c>
      <c r="D19" s="25">
        <v>1286</v>
      </c>
      <c r="E19" s="25">
        <v>853</v>
      </c>
      <c r="F19" s="26" t="s">
        <v>72</v>
      </c>
      <c r="G19" s="25">
        <v>852</v>
      </c>
      <c r="H19" s="25" t="s">
        <v>72</v>
      </c>
      <c r="I19" s="25">
        <f t="shared" si="0"/>
        <v>2991</v>
      </c>
      <c r="J19" s="77" t="s">
        <v>99</v>
      </c>
      <c r="K19" s="78"/>
      <c r="L19" s="42" t="s">
        <v>162</v>
      </c>
    </row>
    <row r="20" spans="1:112" ht="28.5" customHeight="1" x14ac:dyDescent="0.25">
      <c r="A20" s="24" t="s">
        <v>183</v>
      </c>
      <c r="B20" s="24" t="s">
        <v>192</v>
      </c>
      <c r="C20" s="24" t="s">
        <v>269</v>
      </c>
      <c r="D20" s="25" t="s">
        <v>72</v>
      </c>
      <c r="E20" s="25" t="s">
        <v>72</v>
      </c>
      <c r="F20" s="25" t="s">
        <v>72</v>
      </c>
      <c r="G20" s="25" t="s">
        <v>72</v>
      </c>
      <c r="H20" s="25">
        <v>4.4000000000000004</v>
      </c>
      <c r="I20" s="25">
        <f t="shared" si="0"/>
        <v>4.4000000000000004</v>
      </c>
      <c r="J20" s="77" t="s">
        <v>136</v>
      </c>
      <c r="K20" s="78"/>
      <c r="L20" s="42" t="s">
        <v>162</v>
      </c>
    </row>
    <row r="21" spans="1:112" ht="28.5" customHeight="1" x14ac:dyDescent="0.25">
      <c r="A21" s="62" t="s">
        <v>279</v>
      </c>
      <c r="B21" s="62" t="s">
        <v>160</v>
      </c>
      <c r="C21" s="73">
        <f>COUNTA(C2:C20)</f>
        <v>19</v>
      </c>
      <c r="D21" s="64">
        <f>SUM(D2:D20)</f>
        <v>14697.914067</v>
      </c>
      <c r="E21" s="64">
        <f>SUM(E2:E20)</f>
        <v>18811.947987</v>
      </c>
      <c r="F21" s="65"/>
      <c r="G21" s="64">
        <f>SUM(G2:G20)</f>
        <v>2700</v>
      </c>
      <c r="H21" s="64">
        <f>SUM(H2:H20)</f>
        <v>228.4</v>
      </c>
      <c r="I21" s="64">
        <f t="shared" ref="I21:I26" si="1">SUM(D21:H21)</f>
        <v>36438.262053999999</v>
      </c>
      <c r="J21" s="83"/>
      <c r="K21" s="84"/>
      <c r="L21" s="42" t="s">
        <v>162</v>
      </c>
    </row>
    <row r="22" spans="1:112" s="79" customFormat="1" ht="45" x14ac:dyDescent="0.25">
      <c r="A22" s="74" t="s">
        <v>125</v>
      </c>
      <c r="B22" s="74" t="s">
        <v>118</v>
      </c>
      <c r="C22" s="74" t="s">
        <v>59</v>
      </c>
      <c r="D22" s="75">
        <v>78.72</v>
      </c>
      <c r="E22" s="75">
        <v>50</v>
      </c>
      <c r="F22" s="76">
        <v>50</v>
      </c>
      <c r="G22" s="75" t="s">
        <v>72</v>
      </c>
      <c r="H22" s="75" t="s">
        <v>72</v>
      </c>
      <c r="I22" s="75">
        <f t="shared" si="1"/>
        <v>178.72</v>
      </c>
      <c r="J22" s="77" t="s">
        <v>89</v>
      </c>
      <c r="K22" s="78" t="s">
        <v>304</v>
      </c>
      <c r="L22" s="103" t="s">
        <v>91</v>
      </c>
    </row>
    <row r="23" spans="1:112" s="23" customFormat="1" ht="45" x14ac:dyDescent="0.25">
      <c r="A23" s="30" t="s">
        <v>125</v>
      </c>
      <c r="B23" s="30" t="s">
        <v>204</v>
      </c>
      <c r="C23" s="30" t="s">
        <v>205</v>
      </c>
      <c r="D23" s="32" t="s">
        <v>72</v>
      </c>
      <c r="E23" s="32" t="s">
        <v>72</v>
      </c>
      <c r="F23" s="32" t="s">
        <v>72</v>
      </c>
      <c r="G23" s="32" t="s">
        <v>72</v>
      </c>
      <c r="H23" s="31">
        <v>176.2</v>
      </c>
      <c r="I23" s="31">
        <f t="shared" si="1"/>
        <v>176.2</v>
      </c>
      <c r="J23" s="77" t="s">
        <v>136</v>
      </c>
      <c r="K23" s="78"/>
      <c r="L23" s="42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</row>
    <row r="24" spans="1:112" s="23" customFormat="1" ht="45" x14ac:dyDescent="0.25">
      <c r="A24" s="30" t="s">
        <v>125</v>
      </c>
      <c r="B24" s="30" t="s">
        <v>204</v>
      </c>
      <c r="C24" s="30" t="s">
        <v>206</v>
      </c>
      <c r="D24" s="32" t="s">
        <v>72</v>
      </c>
      <c r="E24" s="32" t="s">
        <v>72</v>
      </c>
      <c r="F24" s="32" t="s">
        <v>72</v>
      </c>
      <c r="G24" s="32" t="s">
        <v>72</v>
      </c>
      <c r="H24" s="31">
        <v>149.80000000000001</v>
      </c>
      <c r="I24" s="31">
        <f t="shared" si="1"/>
        <v>149.80000000000001</v>
      </c>
      <c r="J24" s="77" t="s">
        <v>136</v>
      </c>
      <c r="K24" s="78"/>
      <c r="L24" s="42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</row>
    <row r="25" spans="1:112" s="23" customFormat="1" ht="35.25" customHeight="1" x14ac:dyDescent="0.25">
      <c r="A25" s="62" t="s">
        <v>280</v>
      </c>
      <c r="B25" s="62" t="s">
        <v>160</v>
      </c>
      <c r="C25" s="62">
        <f>COUNTA(C22:C24)</f>
        <v>3</v>
      </c>
      <c r="D25" s="67">
        <f>SUM(D22:D24)</f>
        <v>78.72</v>
      </c>
      <c r="E25" s="67">
        <f>SUM(E22:E24)</f>
        <v>50</v>
      </c>
      <c r="F25" s="63"/>
      <c r="G25" s="63"/>
      <c r="H25" s="64">
        <f>SUM(H22:H24)</f>
        <v>326</v>
      </c>
      <c r="I25" s="64">
        <f t="shared" si="1"/>
        <v>454.72</v>
      </c>
      <c r="J25" s="85"/>
      <c r="K25" s="84"/>
      <c r="L25" s="42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</row>
    <row r="26" spans="1:112" ht="30" x14ac:dyDescent="0.25">
      <c r="A26" s="24" t="s">
        <v>207</v>
      </c>
      <c r="B26" s="24" t="s">
        <v>101</v>
      </c>
      <c r="C26" s="24" t="s">
        <v>102</v>
      </c>
      <c r="D26" s="25">
        <v>6.75</v>
      </c>
      <c r="E26" s="25">
        <v>6.617</v>
      </c>
      <c r="F26" s="26" t="s">
        <v>72</v>
      </c>
      <c r="G26" s="25">
        <v>6.2</v>
      </c>
      <c r="H26" s="25" t="s">
        <v>72</v>
      </c>
      <c r="I26" s="25">
        <f t="shared" si="1"/>
        <v>19.567</v>
      </c>
      <c r="J26" s="74" t="s">
        <v>104</v>
      </c>
      <c r="K26" s="78" t="s">
        <v>107</v>
      </c>
      <c r="L26" s="52" t="s">
        <v>108</v>
      </c>
    </row>
    <row r="27" spans="1:112" ht="30" x14ac:dyDescent="0.25">
      <c r="A27" s="24" t="s">
        <v>207</v>
      </c>
      <c r="B27" s="24" t="s">
        <v>101</v>
      </c>
      <c r="C27" s="24" t="s">
        <v>186</v>
      </c>
      <c r="D27" s="25" t="s">
        <v>72</v>
      </c>
      <c r="E27" s="25" t="s">
        <v>72</v>
      </c>
      <c r="F27" s="25">
        <v>802</v>
      </c>
      <c r="G27" s="25" t="s">
        <v>72</v>
      </c>
      <c r="H27" s="26" t="s">
        <v>72</v>
      </c>
      <c r="I27" s="25">
        <f t="shared" ref="I27:I43" si="2">SUM(D27:H27)</f>
        <v>802</v>
      </c>
      <c r="J27" s="74" t="s">
        <v>267</v>
      </c>
      <c r="K27" s="78"/>
      <c r="L27" s="42" t="s">
        <v>188</v>
      </c>
    </row>
    <row r="28" spans="1:112" ht="45" x14ac:dyDescent="0.25">
      <c r="A28" s="24" t="s">
        <v>207</v>
      </c>
      <c r="B28" s="24" t="s">
        <v>101</v>
      </c>
      <c r="C28" s="24" t="s">
        <v>187</v>
      </c>
      <c r="D28" s="26" t="s">
        <v>72</v>
      </c>
      <c r="E28" s="26" t="s">
        <v>72</v>
      </c>
      <c r="F28" s="25">
        <v>534</v>
      </c>
      <c r="G28" s="26" t="s">
        <v>72</v>
      </c>
      <c r="H28" s="26" t="s">
        <v>72</v>
      </c>
      <c r="I28" s="25">
        <f t="shared" si="2"/>
        <v>534</v>
      </c>
      <c r="J28" s="74" t="s">
        <v>267</v>
      </c>
      <c r="K28" s="78" t="s">
        <v>305</v>
      </c>
      <c r="L28" s="42" t="s">
        <v>188</v>
      </c>
    </row>
    <row r="29" spans="1:112" ht="45" x14ac:dyDescent="0.25">
      <c r="A29" s="24" t="s">
        <v>207</v>
      </c>
      <c r="B29" s="24" t="s">
        <v>101</v>
      </c>
      <c r="C29" s="24" t="s">
        <v>110</v>
      </c>
      <c r="D29" s="34" t="s">
        <v>72</v>
      </c>
      <c r="E29" s="25">
        <v>27</v>
      </c>
      <c r="F29" s="25">
        <v>388</v>
      </c>
      <c r="G29" s="25">
        <v>30</v>
      </c>
      <c r="H29" s="25">
        <v>1008</v>
      </c>
      <c r="I29" s="25">
        <f t="shared" si="2"/>
        <v>1453</v>
      </c>
      <c r="J29" s="74" t="s">
        <v>104</v>
      </c>
      <c r="K29" s="78" t="s">
        <v>124</v>
      </c>
      <c r="L29" s="42" t="s">
        <v>103</v>
      </c>
    </row>
    <row r="30" spans="1:112" ht="60" x14ac:dyDescent="0.25">
      <c r="A30" s="24" t="s">
        <v>207</v>
      </c>
      <c r="B30" s="24" t="s">
        <v>101</v>
      </c>
      <c r="C30" s="24" t="s">
        <v>105</v>
      </c>
      <c r="D30" s="25">
        <v>8</v>
      </c>
      <c r="E30" s="25">
        <v>9.11</v>
      </c>
      <c r="F30" s="26" t="s">
        <v>72</v>
      </c>
      <c r="G30" s="25">
        <v>9.5</v>
      </c>
      <c r="H30" s="25" t="s">
        <v>72</v>
      </c>
      <c r="I30" s="25">
        <f t="shared" si="2"/>
        <v>26.61</v>
      </c>
      <c r="J30" s="74" t="s">
        <v>104</v>
      </c>
      <c r="K30" s="78" t="s">
        <v>109</v>
      </c>
      <c r="L30" s="52" t="s">
        <v>108</v>
      </c>
    </row>
    <row r="31" spans="1:112" ht="30" x14ac:dyDescent="0.25">
      <c r="A31" s="24" t="s">
        <v>207</v>
      </c>
      <c r="B31" s="24" t="s">
        <v>101</v>
      </c>
      <c r="C31" s="24" t="s">
        <v>264</v>
      </c>
      <c r="D31" s="34" t="s">
        <v>72</v>
      </c>
      <c r="E31" s="34" t="s">
        <v>72</v>
      </c>
      <c r="F31" s="34" t="s">
        <v>72</v>
      </c>
      <c r="G31" s="34" t="s">
        <v>72</v>
      </c>
      <c r="H31" s="25">
        <v>50</v>
      </c>
      <c r="I31" s="25">
        <f t="shared" si="2"/>
        <v>50</v>
      </c>
      <c r="J31" s="74" t="s">
        <v>136</v>
      </c>
      <c r="K31" s="78"/>
    </row>
    <row r="32" spans="1:112" ht="30" x14ac:dyDescent="0.25">
      <c r="A32" s="24" t="s">
        <v>207</v>
      </c>
      <c r="B32" s="24" t="s">
        <v>101</v>
      </c>
      <c r="C32" s="24" t="s">
        <v>265</v>
      </c>
      <c r="D32" s="34" t="s">
        <v>72</v>
      </c>
      <c r="E32" s="34" t="s">
        <v>72</v>
      </c>
      <c r="F32" s="34" t="s">
        <v>72</v>
      </c>
      <c r="G32" s="34" t="s">
        <v>72</v>
      </c>
      <c r="H32" s="25">
        <v>3461</v>
      </c>
      <c r="I32" s="25">
        <f t="shared" si="2"/>
        <v>3461</v>
      </c>
      <c r="J32" s="74" t="s">
        <v>136</v>
      </c>
      <c r="K32" s="78"/>
    </row>
    <row r="33" spans="1:12" ht="30" x14ac:dyDescent="0.25">
      <c r="A33" s="24" t="s">
        <v>207</v>
      </c>
      <c r="B33" s="24" t="s">
        <v>101</v>
      </c>
      <c r="C33" s="24" t="s">
        <v>187</v>
      </c>
      <c r="D33" s="34" t="s">
        <v>72</v>
      </c>
      <c r="E33" s="34" t="s">
        <v>72</v>
      </c>
      <c r="F33" s="34" t="s">
        <v>72</v>
      </c>
      <c r="G33" s="34" t="s">
        <v>72</v>
      </c>
      <c r="H33" s="25">
        <v>821</v>
      </c>
      <c r="I33" s="25">
        <f t="shared" si="2"/>
        <v>821</v>
      </c>
      <c r="J33" s="74" t="s">
        <v>136</v>
      </c>
      <c r="K33" s="78"/>
    </row>
    <row r="34" spans="1:12" ht="30" x14ac:dyDescent="0.25">
      <c r="A34" s="24" t="s">
        <v>207</v>
      </c>
      <c r="B34" s="24" t="s">
        <v>101</v>
      </c>
      <c r="C34" s="24" t="s">
        <v>266</v>
      </c>
      <c r="D34" s="34" t="s">
        <v>72</v>
      </c>
      <c r="E34" s="34" t="s">
        <v>72</v>
      </c>
      <c r="F34" s="34" t="s">
        <v>72</v>
      </c>
      <c r="G34" s="34" t="s">
        <v>72</v>
      </c>
      <c r="H34" s="25">
        <v>10</v>
      </c>
      <c r="I34" s="25">
        <f t="shared" si="2"/>
        <v>10</v>
      </c>
      <c r="J34" s="74" t="s">
        <v>136</v>
      </c>
      <c r="K34" s="78"/>
    </row>
    <row r="35" spans="1:12" ht="30" x14ac:dyDescent="0.25">
      <c r="A35" s="24" t="s">
        <v>207</v>
      </c>
      <c r="B35" s="24" t="s">
        <v>101</v>
      </c>
      <c r="C35" s="24" t="s">
        <v>106</v>
      </c>
      <c r="D35" s="25">
        <v>6.5</v>
      </c>
      <c r="E35" s="25">
        <v>6.3719999999999999</v>
      </c>
      <c r="F35" s="26" t="s">
        <v>72</v>
      </c>
      <c r="G35" s="25">
        <v>5.5</v>
      </c>
      <c r="H35" s="25" t="s">
        <v>72</v>
      </c>
      <c r="I35" s="25">
        <f t="shared" si="2"/>
        <v>18.372</v>
      </c>
      <c r="J35" s="74" t="s">
        <v>104</v>
      </c>
      <c r="K35" s="78" t="s">
        <v>107</v>
      </c>
      <c r="L35" s="52" t="s">
        <v>108</v>
      </c>
    </row>
    <row r="36" spans="1:12" ht="30" x14ac:dyDescent="0.25">
      <c r="A36" s="24" t="s">
        <v>207</v>
      </c>
      <c r="B36" s="24" t="s">
        <v>208</v>
      </c>
      <c r="C36" s="24" t="s">
        <v>209</v>
      </c>
      <c r="D36" s="34" t="s">
        <v>72</v>
      </c>
      <c r="E36" s="34" t="s">
        <v>72</v>
      </c>
      <c r="F36" s="34" t="s">
        <v>72</v>
      </c>
      <c r="G36" s="34" t="s">
        <v>72</v>
      </c>
      <c r="H36" s="25">
        <v>24.234999999999999</v>
      </c>
      <c r="I36" s="25">
        <f t="shared" si="2"/>
        <v>24.234999999999999</v>
      </c>
      <c r="J36" s="74" t="s">
        <v>136</v>
      </c>
      <c r="K36" s="78"/>
    </row>
    <row r="37" spans="1:12" ht="30" x14ac:dyDescent="0.25">
      <c r="A37" s="24" t="s">
        <v>207</v>
      </c>
      <c r="B37" s="24" t="s">
        <v>210</v>
      </c>
      <c r="C37" s="24" t="s">
        <v>211</v>
      </c>
      <c r="D37" s="34" t="s">
        <v>72</v>
      </c>
      <c r="E37" s="34" t="s">
        <v>72</v>
      </c>
      <c r="F37" s="34" t="s">
        <v>72</v>
      </c>
      <c r="G37" s="34" t="s">
        <v>72</v>
      </c>
      <c r="H37" s="25">
        <v>5.37</v>
      </c>
      <c r="I37" s="25">
        <f t="shared" si="2"/>
        <v>5.37</v>
      </c>
      <c r="J37" s="74" t="s">
        <v>136</v>
      </c>
      <c r="K37" s="78"/>
    </row>
    <row r="38" spans="1:12" ht="30" x14ac:dyDescent="0.25">
      <c r="A38" s="24" t="s">
        <v>207</v>
      </c>
      <c r="B38" s="24" t="s">
        <v>210</v>
      </c>
      <c r="C38" s="24" t="s">
        <v>212</v>
      </c>
      <c r="D38" s="34" t="s">
        <v>72</v>
      </c>
      <c r="E38" s="34" t="s">
        <v>72</v>
      </c>
      <c r="F38" s="34" t="s">
        <v>72</v>
      </c>
      <c r="G38" s="34" t="s">
        <v>72</v>
      </c>
      <c r="H38" s="25">
        <v>40.015000000000001</v>
      </c>
      <c r="I38" s="25">
        <f t="shared" si="2"/>
        <v>40.015000000000001</v>
      </c>
      <c r="J38" s="74" t="s">
        <v>136</v>
      </c>
      <c r="K38" s="78"/>
    </row>
    <row r="39" spans="1:12" ht="30" x14ac:dyDescent="0.25">
      <c r="A39" s="24" t="s">
        <v>207</v>
      </c>
      <c r="B39" s="24" t="s">
        <v>210</v>
      </c>
      <c r="C39" s="24" t="s">
        <v>213</v>
      </c>
      <c r="D39" s="34" t="s">
        <v>72</v>
      </c>
      <c r="E39" s="34" t="s">
        <v>72</v>
      </c>
      <c r="F39" s="34" t="s">
        <v>72</v>
      </c>
      <c r="G39" s="34" t="s">
        <v>72</v>
      </c>
      <c r="H39" s="25">
        <v>8.5</v>
      </c>
      <c r="I39" s="25">
        <f t="shared" si="2"/>
        <v>8.5</v>
      </c>
      <c r="J39" s="74" t="s">
        <v>136</v>
      </c>
      <c r="K39" s="78"/>
    </row>
    <row r="40" spans="1:12" ht="30" x14ac:dyDescent="0.25">
      <c r="A40" s="24" t="s">
        <v>207</v>
      </c>
      <c r="B40" s="24" t="s">
        <v>210</v>
      </c>
      <c r="C40" s="24" t="s">
        <v>214</v>
      </c>
      <c r="D40" s="34" t="s">
        <v>72</v>
      </c>
      <c r="E40" s="34" t="s">
        <v>72</v>
      </c>
      <c r="F40" s="34" t="s">
        <v>72</v>
      </c>
      <c r="G40" s="34" t="s">
        <v>72</v>
      </c>
      <c r="H40" s="25">
        <v>3.165</v>
      </c>
      <c r="I40" s="25">
        <f t="shared" si="2"/>
        <v>3.165</v>
      </c>
      <c r="J40" s="74" t="s">
        <v>136</v>
      </c>
      <c r="K40" s="78"/>
    </row>
    <row r="41" spans="1:12" ht="30" x14ac:dyDescent="0.25">
      <c r="A41" s="24" t="s">
        <v>207</v>
      </c>
      <c r="B41" s="24" t="s">
        <v>210</v>
      </c>
      <c r="C41" s="24" t="s">
        <v>215</v>
      </c>
      <c r="D41" s="34" t="s">
        <v>72</v>
      </c>
      <c r="E41" s="34" t="s">
        <v>72</v>
      </c>
      <c r="F41" s="34" t="s">
        <v>72</v>
      </c>
      <c r="G41" s="34" t="s">
        <v>72</v>
      </c>
      <c r="H41" s="25">
        <v>5.7750000000000004</v>
      </c>
      <c r="I41" s="25">
        <f t="shared" si="2"/>
        <v>5.7750000000000004</v>
      </c>
      <c r="J41" s="74" t="s">
        <v>136</v>
      </c>
      <c r="K41" s="78"/>
    </row>
    <row r="42" spans="1:12" ht="30" x14ac:dyDescent="0.25">
      <c r="A42" s="24" t="s">
        <v>207</v>
      </c>
      <c r="B42" s="24" t="s">
        <v>216</v>
      </c>
      <c r="C42" s="24" t="s">
        <v>217</v>
      </c>
      <c r="D42" s="34" t="s">
        <v>72</v>
      </c>
      <c r="E42" s="34" t="s">
        <v>72</v>
      </c>
      <c r="F42" s="34" t="s">
        <v>72</v>
      </c>
      <c r="G42" s="34" t="s">
        <v>72</v>
      </c>
      <c r="H42" s="25">
        <v>1.31</v>
      </c>
      <c r="I42" s="25">
        <f t="shared" si="2"/>
        <v>1.31</v>
      </c>
      <c r="J42" s="74" t="s">
        <v>136</v>
      </c>
      <c r="K42" s="78"/>
    </row>
    <row r="43" spans="1:12" ht="30" x14ac:dyDescent="0.25">
      <c r="A43" s="24" t="s">
        <v>207</v>
      </c>
      <c r="B43" s="24" t="s">
        <v>218</v>
      </c>
      <c r="C43" s="24" t="s">
        <v>219</v>
      </c>
      <c r="D43" s="34" t="s">
        <v>72</v>
      </c>
      <c r="E43" s="34" t="s">
        <v>72</v>
      </c>
      <c r="F43" s="34" t="s">
        <v>72</v>
      </c>
      <c r="G43" s="34" t="s">
        <v>72</v>
      </c>
      <c r="H43" s="25">
        <v>24.2</v>
      </c>
      <c r="I43" s="25">
        <f t="shared" si="2"/>
        <v>24.2</v>
      </c>
      <c r="J43" s="74" t="s">
        <v>136</v>
      </c>
      <c r="K43" s="78"/>
    </row>
    <row r="44" spans="1:12" ht="36" customHeight="1" x14ac:dyDescent="0.25">
      <c r="A44" s="62" t="s">
        <v>281</v>
      </c>
      <c r="B44" s="62" t="s">
        <v>160</v>
      </c>
      <c r="C44" s="62">
        <f>COUNTA(C26:C43)</f>
        <v>18</v>
      </c>
      <c r="D44" s="66">
        <f>SUM(D26:D43)</f>
        <v>21.25</v>
      </c>
      <c r="E44" s="66">
        <f>SUM(E26:E43)</f>
        <v>49.098999999999997</v>
      </c>
      <c r="F44" s="67">
        <f>SUM(F26:F43)</f>
        <v>1724</v>
      </c>
      <c r="G44" s="66">
        <f>SUM(G26:G43)</f>
        <v>51.2</v>
      </c>
      <c r="H44" s="64">
        <f>SUM(H26:H43)</f>
        <v>5462.57</v>
      </c>
      <c r="I44" s="64">
        <f>SUM(C44:H44)</f>
        <v>7326.1189999999997</v>
      </c>
      <c r="J44" s="83"/>
      <c r="K44" s="84"/>
    </row>
    <row r="45" spans="1:12" ht="28.5" customHeight="1" x14ac:dyDescent="0.25">
      <c r="A45" s="30" t="s">
        <v>191</v>
      </c>
      <c r="B45" s="30" t="s">
        <v>242</v>
      </c>
      <c r="C45" s="30" t="s">
        <v>157</v>
      </c>
      <c r="D45" s="31" t="s">
        <v>72</v>
      </c>
      <c r="E45" s="31" t="s">
        <v>72</v>
      </c>
      <c r="F45" s="32" t="s">
        <v>72</v>
      </c>
      <c r="G45" s="31" t="s">
        <v>72</v>
      </c>
      <c r="H45" s="31">
        <v>600</v>
      </c>
      <c r="I45" s="31">
        <f>SUM(D45:H45)</f>
        <v>600</v>
      </c>
      <c r="J45" s="74" t="s">
        <v>136</v>
      </c>
      <c r="K45" s="78"/>
    </row>
    <row r="46" spans="1:12" ht="28.5" customHeight="1" x14ac:dyDescent="0.25">
      <c r="A46" s="30" t="s">
        <v>191</v>
      </c>
      <c r="B46" s="30" t="s">
        <v>242</v>
      </c>
      <c r="C46" s="30" t="s">
        <v>239</v>
      </c>
      <c r="D46" s="31" t="s">
        <v>72</v>
      </c>
      <c r="E46" s="31" t="s">
        <v>72</v>
      </c>
      <c r="F46" s="32" t="s">
        <v>72</v>
      </c>
      <c r="G46" s="31" t="s">
        <v>72</v>
      </c>
      <c r="H46" s="33">
        <v>0.72499999999999998</v>
      </c>
      <c r="I46" s="31">
        <f t="shared" ref="I46:I48" si="3">SUM(D46:H46)</f>
        <v>0.72499999999999998</v>
      </c>
      <c r="J46" s="74" t="s">
        <v>136</v>
      </c>
      <c r="K46" s="78"/>
    </row>
    <row r="47" spans="1:12" ht="28.5" customHeight="1" x14ac:dyDescent="0.25">
      <c r="A47" s="30" t="s">
        <v>191</v>
      </c>
      <c r="B47" s="30" t="s">
        <v>242</v>
      </c>
      <c r="C47" s="30" t="s">
        <v>240</v>
      </c>
      <c r="D47" s="31" t="s">
        <v>72</v>
      </c>
      <c r="E47" s="31" t="s">
        <v>72</v>
      </c>
      <c r="F47" s="32" t="s">
        <v>72</v>
      </c>
      <c r="G47" s="31" t="s">
        <v>72</v>
      </c>
      <c r="H47" s="31">
        <v>2</v>
      </c>
      <c r="I47" s="31">
        <f t="shared" si="3"/>
        <v>2</v>
      </c>
      <c r="J47" s="74" t="s">
        <v>136</v>
      </c>
      <c r="K47" s="78"/>
    </row>
    <row r="48" spans="1:12" ht="28.5" customHeight="1" x14ac:dyDescent="0.25">
      <c r="A48" s="30" t="s">
        <v>191</v>
      </c>
      <c r="B48" s="30" t="s">
        <v>242</v>
      </c>
      <c r="C48" s="30" t="s">
        <v>241</v>
      </c>
      <c r="D48" s="31" t="s">
        <v>72</v>
      </c>
      <c r="E48" s="31" t="s">
        <v>72</v>
      </c>
      <c r="F48" s="32" t="s">
        <v>72</v>
      </c>
      <c r="G48" s="31" t="s">
        <v>72</v>
      </c>
      <c r="H48" s="31">
        <v>5</v>
      </c>
      <c r="I48" s="31">
        <f t="shared" si="3"/>
        <v>5</v>
      </c>
      <c r="J48" s="74" t="s">
        <v>136</v>
      </c>
      <c r="K48" s="78"/>
    </row>
    <row r="49" spans="1:112" ht="28.5" customHeight="1" x14ac:dyDescent="0.25">
      <c r="A49" s="62" t="s">
        <v>282</v>
      </c>
      <c r="B49" s="62" t="s">
        <v>160</v>
      </c>
      <c r="C49" s="62">
        <f>COUNTA(C45:C48)</f>
        <v>4</v>
      </c>
      <c r="D49" s="65"/>
      <c r="E49" s="65"/>
      <c r="F49" s="63"/>
      <c r="G49" s="65"/>
      <c r="H49" s="64">
        <f>SUM(H45:H48)</f>
        <v>607.72500000000002</v>
      </c>
      <c r="I49" s="64">
        <f>SUM(D49:H49)</f>
        <v>607.72500000000002</v>
      </c>
      <c r="J49" s="83"/>
      <c r="K49" s="78"/>
    </row>
    <row r="50" spans="1:112" ht="30" x14ac:dyDescent="0.25">
      <c r="A50" s="24" t="s">
        <v>246</v>
      </c>
      <c r="B50" s="24" t="s">
        <v>244</v>
      </c>
      <c r="C50" s="24" t="s">
        <v>245</v>
      </c>
      <c r="D50" s="26" t="s">
        <v>72</v>
      </c>
      <c r="E50" s="26" t="s">
        <v>72</v>
      </c>
      <c r="F50" s="26" t="s">
        <v>72</v>
      </c>
      <c r="G50" s="26" t="s">
        <v>72</v>
      </c>
      <c r="H50" s="25">
        <v>7</v>
      </c>
      <c r="I50" s="25">
        <f>H50</f>
        <v>7</v>
      </c>
      <c r="J50" s="77" t="s">
        <v>136</v>
      </c>
      <c r="K50" s="78"/>
      <c r="L50" s="42"/>
    </row>
    <row r="51" spans="1:112" ht="30" customHeight="1" x14ac:dyDescent="0.25">
      <c r="A51" s="62" t="s">
        <v>283</v>
      </c>
      <c r="B51" s="62" t="s">
        <v>160</v>
      </c>
      <c r="C51" s="62">
        <f>COUNTA(C50)</f>
        <v>1</v>
      </c>
      <c r="D51" s="63"/>
      <c r="E51" s="63"/>
      <c r="F51" s="63"/>
      <c r="G51" s="63"/>
      <c r="H51" s="64">
        <f>SUM(H50)</f>
        <v>7</v>
      </c>
      <c r="I51" s="64">
        <f>H51</f>
        <v>7</v>
      </c>
      <c r="J51" s="85"/>
      <c r="K51" s="78"/>
      <c r="L51" s="42"/>
    </row>
    <row r="52" spans="1:112" s="17" customFormat="1" ht="46.5" customHeight="1" x14ac:dyDescent="0.25">
      <c r="A52" s="30" t="s">
        <v>40</v>
      </c>
      <c r="B52" s="30" t="s">
        <v>247</v>
      </c>
      <c r="C52" s="30" t="s">
        <v>41</v>
      </c>
      <c r="D52" s="31" t="s">
        <v>301</v>
      </c>
      <c r="E52" s="31" t="s">
        <v>301</v>
      </c>
      <c r="F52" s="32" t="s">
        <v>72</v>
      </c>
      <c r="G52" s="31" t="s">
        <v>301</v>
      </c>
      <c r="H52" s="31">
        <v>500</v>
      </c>
      <c r="I52" s="31">
        <f>SUM(D52:H52)</f>
        <v>500</v>
      </c>
      <c r="J52" s="77" t="s">
        <v>136</v>
      </c>
      <c r="K52" s="82" t="s">
        <v>123</v>
      </c>
      <c r="L52" s="49" t="s">
        <v>138</v>
      </c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</row>
    <row r="53" spans="1:112" s="17" customFormat="1" ht="30" x14ac:dyDescent="0.25">
      <c r="A53" s="30" t="s">
        <v>40</v>
      </c>
      <c r="B53" s="30" t="s">
        <v>247</v>
      </c>
      <c r="C53" s="30" t="s">
        <v>248</v>
      </c>
      <c r="D53" s="31" t="s">
        <v>72</v>
      </c>
      <c r="E53" s="31" t="s">
        <v>72</v>
      </c>
      <c r="F53" s="32" t="s">
        <v>72</v>
      </c>
      <c r="G53" s="31" t="s">
        <v>72</v>
      </c>
      <c r="H53" s="31">
        <v>100</v>
      </c>
      <c r="I53" s="31">
        <f t="shared" ref="I53:I55" si="4">SUM(D53:H53)</f>
        <v>100</v>
      </c>
      <c r="J53" s="86" t="s">
        <v>136</v>
      </c>
      <c r="K53" s="82"/>
      <c r="L53" s="49" t="s">
        <v>137</v>
      </c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</row>
    <row r="54" spans="1:112" s="17" customFormat="1" ht="30" x14ac:dyDescent="0.25">
      <c r="A54" s="30" t="s">
        <v>40</v>
      </c>
      <c r="B54" s="30" t="s">
        <v>249</v>
      </c>
      <c r="C54" s="30" t="s">
        <v>250</v>
      </c>
      <c r="D54" s="31" t="s">
        <v>72</v>
      </c>
      <c r="E54" s="31" t="s">
        <v>72</v>
      </c>
      <c r="F54" s="32" t="s">
        <v>72</v>
      </c>
      <c r="G54" s="31" t="s">
        <v>72</v>
      </c>
      <c r="H54" s="31">
        <v>195</v>
      </c>
      <c r="I54" s="31">
        <f t="shared" si="4"/>
        <v>195</v>
      </c>
      <c r="J54" s="86" t="s">
        <v>136</v>
      </c>
      <c r="K54" s="82"/>
      <c r="L54" s="49" t="s">
        <v>137</v>
      </c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</row>
    <row r="55" spans="1:112" s="17" customFormat="1" ht="30" x14ac:dyDescent="0.25">
      <c r="A55" s="30" t="s">
        <v>40</v>
      </c>
      <c r="B55" s="30" t="s">
        <v>243</v>
      </c>
      <c r="C55" s="30" t="s">
        <v>243</v>
      </c>
      <c r="D55" s="31" t="s">
        <v>72</v>
      </c>
      <c r="E55" s="31" t="s">
        <v>72</v>
      </c>
      <c r="F55" s="32" t="s">
        <v>72</v>
      </c>
      <c r="G55" s="31" t="s">
        <v>72</v>
      </c>
      <c r="H55" s="31">
        <v>5</v>
      </c>
      <c r="I55" s="31">
        <f t="shared" si="4"/>
        <v>5</v>
      </c>
      <c r="J55" s="86" t="s">
        <v>136</v>
      </c>
      <c r="K55" s="82"/>
      <c r="L55" s="49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</row>
    <row r="56" spans="1:112" s="17" customFormat="1" ht="22.5" customHeight="1" x14ac:dyDescent="0.25">
      <c r="A56" s="62" t="s">
        <v>284</v>
      </c>
      <c r="B56" s="62" t="s">
        <v>160</v>
      </c>
      <c r="C56" s="62">
        <f>COUNTA(C52:C55)</f>
        <v>4</v>
      </c>
      <c r="D56" s="65"/>
      <c r="E56" s="65"/>
      <c r="F56" s="63"/>
      <c r="G56" s="65"/>
      <c r="H56" s="65">
        <f>SUM(H52:H55)</f>
        <v>800</v>
      </c>
      <c r="I56" s="65">
        <f>H56</f>
        <v>800</v>
      </c>
      <c r="J56" s="87"/>
      <c r="K56" s="88"/>
      <c r="L56" s="49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</row>
    <row r="57" spans="1:112" ht="39.75" customHeight="1" x14ac:dyDescent="0.25">
      <c r="A57" s="24" t="s">
        <v>65</v>
      </c>
      <c r="B57" s="35" t="s">
        <v>30</v>
      </c>
      <c r="C57" s="35" t="s">
        <v>146</v>
      </c>
      <c r="D57" s="36">
        <v>2523.3429999999998</v>
      </c>
      <c r="E57" s="36">
        <v>7076</v>
      </c>
      <c r="F57" s="36">
        <v>6400</v>
      </c>
      <c r="G57" s="36">
        <v>7080</v>
      </c>
      <c r="H57" s="36">
        <v>11487.735000000001</v>
      </c>
      <c r="I57" s="36">
        <f>SUM(D57:H57)</f>
        <v>34567.078000000001</v>
      </c>
      <c r="J57" s="76" t="s">
        <v>99</v>
      </c>
      <c r="K57" s="89" t="s">
        <v>149</v>
      </c>
      <c r="L57" s="49" t="s">
        <v>167</v>
      </c>
      <c r="M57" s="41"/>
    </row>
    <row r="58" spans="1:112" ht="39.75" customHeight="1" x14ac:dyDescent="0.25">
      <c r="A58" s="24" t="s">
        <v>65</v>
      </c>
      <c r="B58" s="35" t="s">
        <v>30</v>
      </c>
      <c r="C58" s="35" t="s">
        <v>147</v>
      </c>
      <c r="D58" s="26">
        <v>0.29399999999999998</v>
      </c>
      <c r="E58" s="26">
        <v>0.29499999999999998</v>
      </c>
      <c r="F58" s="26" t="s">
        <v>72</v>
      </c>
      <c r="G58" s="26">
        <v>0.29699999999999999</v>
      </c>
      <c r="H58" s="36">
        <v>300</v>
      </c>
      <c r="I58" s="36">
        <f t="shared" ref="I58:I71" si="5">SUM(D58:H58)</f>
        <v>300.88600000000002</v>
      </c>
      <c r="J58" s="76" t="s">
        <v>99</v>
      </c>
      <c r="K58" s="89" t="s">
        <v>178</v>
      </c>
      <c r="L58" s="49" t="s">
        <v>148</v>
      </c>
      <c r="M58" s="41" t="s">
        <v>151</v>
      </c>
    </row>
    <row r="59" spans="1:112" ht="30" x14ac:dyDescent="0.25">
      <c r="A59" s="24" t="s">
        <v>65</v>
      </c>
      <c r="B59" s="37" t="s">
        <v>30</v>
      </c>
      <c r="C59" s="35" t="s">
        <v>35</v>
      </c>
      <c r="D59" s="34">
        <v>21.669867</v>
      </c>
      <c r="E59" s="34">
        <v>34</v>
      </c>
      <c r="F59" s="26" t="s">
        <v>72</v>
      </c>
      <c r="G59" s="34">
        <v>50</v>
      </c>
      <c r="H59" s="38" t="s">
        <v>72</v>
      </c>
      <c r="I59" s="36">
        <f t="shared" si="5"/>
        <v>105.669867</v>
      </c>
      <c r="J59" s="90" t="s">
        <v>75</v>
      </c>
      <c r="K59" s="91"/>
      <c r="L59" s="42" t="s">
        <v>80</v>
      </c>
    </row>
    <row r="60" spans="1:112" ht="28.5" customHeight="1" x14ac:dyDescent="0.25">
      <c r="A60" s="24" t="s">
        <v>65</v>
      </c>
      <c r="B60" s="37" t="s">
        <v>30</v>
      </c>
      <c r="C60" s="35" t="s">
        <v>139</v>
      </c>
      <c r="D60" s="34">
        <v>3085</v>
      </c>
      <c r="E60" s="34">
        <v>3277.2420000000002</v>
      </c>
      <c r="F60" s="26" t="s">
        <v>72</v>
      </c>
      <c r="G60" s="34">
        <v>3325.3330000000001</v>
      </c>
      <c r="H60" s="25">
        <v>9700</v>
      </c>
      <c r="I60" s="36">
        <f t="shared" si="5"/>
        <v>19387.575000000001</v>
      </c>
      <c r="J60" s="90" t="s">
        <v>99</v>
      </c>
      <c r="K60" s="91" t="s">
        <v>150</v>
      </c>
      <c r="L60" s="49" t="s">
        <v>148</v>
      </c>
    </row>
    <row r="61" spans="1:112" ht="28.5" customHeight="1" x14ac:dyDescent="0.25">
      <c r="A61" s="24" t="s">
        <v>65</v>
      </c>
      <c r="B61" s="37" t="s">
        <v>202</v>
      </c>
      <c r="C61" s="35" t="s">
        <v>203</v>
      </c>
      <c r="D61" s="34" t="s">
        <v>72</v>
      </c>
      <c r="E61" s="34" t="s">
        <v>72</v>
      </c>
      <c r="F61" s="34" t="s">
        <v>72</v>
      </c>
      <c r="G61" s="34" t="s">
        <v>72</v>
      </c>
      <c r="H61" s="25">
        <v>3.2490000000000001</v>
      </c>
      <c r="I61" s="36">
        <f t="shared" si="5"/>
        <v>3.2490000000000001</v>
      </c>
      <c r="J61" s="90" t="s">
        <v>136</v>
      </c>
      <c r="K61" s="91"/>
      <c r="L61" s="49"/>
    </row>
    <row r="62" spans="1:112" ht="60" x14ac:dyDescent="0.25">
      <c r="A62" s="29" t="s">
        <v>65</v>
      </c>
      <c r="B62" s="29" t="s">
        <v>97</v>
      </c>
      <c r="C62" s="29" t="s">
        <v>98</v>
      </c>
      <c r="D62" s="25" t="s">
        <v>301</v>
      </c>
      <c r="E62" s="25">
        <v>425.7</v>
      </c>
      <c r="F62" s="26" t="s">
        <v>72</v>
      </c>
      <c r="G62" s="25">
        <v>352.70600000000002</v>
      </c>
      <c r="H62" s="25" t="s">
        <v>72</v>
      </c>
      <c r="I62" s="36">
        <f t="shared" si="5"/>
        <v>778.40599999999995</v>
      </c>
      <c r="J62" s="77" t="s">
        <v>99</v>
      </c>
      <c r="K62" s="78" t="s">
        <v>306</v>
      </c>
      <c r="L62" s="42" t="s">
        <v>100</v>
      </c>
    </row>
    <row r="63" spans="1:112" ht="45" x14ac:dyDescent="0.25">
      <c r="A63" s="29" t="s">
        <v>65</v>
      </c>
      <c r="B63" s="29" t="s">
        <v>97</v>
      </c>
      <c r="C63" s="29" t="s">
        <v>201</v>
      </c>
      <c r="D63" s="26" t="s">
        <v>72</v>
      </c>
      <c r="E63" s="26" t="s">
        <v>72</v>
      </c>
      <c r="F63" s="26" t="s">
        <v>72</v>
      </c>
      <c r="G63" s="26" t="s">
        <v>72</v>
      </c>
      <c r="H63" s="25">
        <v>274.233</v>
      </c>
      <c r="I63" s="36">
        <f t="shared" si="5"/>
        <v>274.233</v>
      </c>
      <c r="J63" s="77" t="s">
        <v>136</v>
      </c>
      <c r="K63" s="78"/>
      <c r="L63" s="42"/>
    </row>
    <row r="64" spans="1:112" ht="30" x14ac:dyDescent="0.25">
      <c r="A64" s="29" t="s">
        <v>65</v>
      </c>
      <c r="B64" s="29" t="s">
        <v>193</v>
      </c>
      <c r="C64" s="29" t="s">
        <v>195</v>
      </c>
      <c r="D64" s="26" t="s">
        <v>72</v>
      </c>
      <c r="E64" s="26" t="s">
        <v>72</v>
      </c>
      <c r="F64" s="26" t="s">
        <v>72</v>
      </c>
      <c r="G64" s="26" t="s">
        <v>72</v>
      </c>
      <c r="H64" s="27">
        <v>3.8690000000000002</v>
      </c>
      <c r="I64" s="36">
        <f t="shared" si="5"/>
        <v>3.8690000000000002</v>
      </c>
      <c r="J64" s="77" t="s">
        <v>136</v>
      </c>
      <c r="K64" s="78"/>
      <c r="L64" s="42"/>
    </row>
    <row r="65" spans="1:112" ht="90" x14ac:dyDescent="0.25">
      <c r="A65" s="29" t="s">
        <v>65</v>
      </c>
      <c r="B65" s="29" t="s">
        <v>194</v>
      </c>
      <c r="C65" s="29" t="s">
        <v>196</v>
      </c>
      <c r="D65" s="26" t="s">
        <v>72</v>
      </c>
      <c r="E65" s="26" t="s">
        <v>72</v>
      </c>
      <c r="F65" s="26" t="s">
        <v>72</v>
      </c>
      <c r="G65" s="26" t="s">
        <v>72</v>
      </c>
      <c r="H65" s="25">
        <v>1.667</v>
      </c>
      <c r="I65" s="36">
        <f t="shared" si="5"/>
        <v>1.667</v>
      </c>
      <c r="J65" s="77" t="s">
        <v>136</v>
      </c>
      <c r="K65" s="78"/>
      <c r="L65" s="42"/>
    </row>
    <row r="66" spans="1:112" ht="30" x14ac:dyDescent="0.25">
      <c r="A66" s="29" t="s">
        <v>65</v>
      </c>
      <c r="B66" s="29" t="s">
        <v>197</v>
      </c>
      <c r="C66" s="29" t="s">
        <v>198</v>
      </c>
      <c r="D66" s="26" t="s">
        <v>72</v>
      </c>
      <c r="E66" s="26" t="s">
        <v>72</v>
      </c>
      <c r="F66" s="26" t="s">
        <v>72</v>
      </c>
      <c r="G66" s="26" t="s">
        <v>72</v>
      </c>
      <c r="H66" s="27">
        <v>0.85499999999999998</v>
      </c>
      <c r="I66" s="36">
        <f t="shared" si="5"/>
        <v>0.85499999999999998</v>
      </c>
      <c r="J66" s="77" t="s">
        <v>136</v>
      </c>
      <c r="K66" s="78"/>
      <c r="L66" s="42"/>
    </row>
    <row r="67" spans="1:112" ht="30" x14ac:dyDescent="0.25">
      <c r="A67" s="29" t="s">
        <v>65</v>
      </c>
      <c r="B67" s="29" t="s">
        <v>199</v>
      </c>
      <c r="C67" s="29" t="s">
        <v>200</v>
      </c>
      <c r="D67" s="26" t="s">
        <v>72</v>
      </c>
      <c r="E67" s="26" t="s">
        <v>72</v>
      </c>
      <c r="F67" s="26" t="s">
        <v>72</v>
      </c>
      <c r="G67" s="26" t="s">
        <v>72</v>
      </c>
      <c r="H67" s="27">
        <v>0.3</v>
      </c>
      <c r="I67" s="26">
        <f t="shared" si="5"/>
        <v>0.3</v>
      </c>
      <c r="J67" s="77" t="s">
        <v>136</v>
      </c>
      <c r="K67" s="78"/>
      <c r="L67" s="42"/>
    </row>
    <row r="68" spans="1:112" ht="51" customHeight="1" x14ac:dyDescent="0.25">
      <c r="A68" s="62" t="s">
        <v>285</v>
      </c>
      <c r="B68" s="62" t="s">
        <v>160</v>
      </c>
      <c r="C68" s="62">
        <f>COUNTA(C57:C67)</f>
        <v>11</v>
      </c>
      <c r="D68" s="67">
        <f>SUM(D57:D67)</f>
        <v>5630.3068669999993</v>
      </c>
      <c r="E68" s="67">
        <f>SUM(E57:E67)</f>
        <v>10813.237000000001</v>
      </c>
      <c r="F68" s="67">
        <f>SUM(F57:F67)</f>
        <v>6400</v>
      </c>
      <c r="G68" s="67">
        <f>SUM(G57:G67)</f>
        <v>10808.335999999999</v>
      </c>
      <c r="H68" s="64">
        <f>SUM(H57:H67)</f>
        <v>21771.907999999999</v>
      </c>
      <c r="I68" s="64">
        <f>SUM(D68:H68)</f>
        <v>55423.787866999992</v>
      </c>
      <c r="J68" s="92"/>
      <c r="K68" s="84"/>
      <c r="L68" s="42"/>
    </row>
    <row r="69" spans="1:112" s="55" customFormat="1" ht="45" x14ac:dyDescent="0.25">
      <c r="A69" s="30" t="s">
        <v>115</v>
      </c>
      <c r="B69" s="30" t="s">
        <v>120</v>
      </c>
      <c r="C69" s="30" t="s">
        <v>15</v>
      </c>
      <c r="D69" s="31" t="s">
        <v>301</v>
      </c>
      <c r="E69" s="31" t="s">
        <v>301</v>
      </c>
      <c r="F69" s="32" t="s">
        <v>72</v>
      </c>
      <c r="G69" s="31" t="s">
        <v>301</v>
      </c>
      <c r="H69" s="31" t="s">
        <v>72</v>
      </c>
      <c r="I69" s="26">
        <f t="shared" si="5"/>
        <v>0</v>
      </c>
      <c r="J69" s="77"/>
      <c r="K69" s="78"/>
      <c r="L69" s="52"/>
    </row>
    <row r="70" spans="1:112" s="28" customFormat="1" ht="54.75" customHeight="1" x14ac:dyDescent="0.25">
      <c r="A70" s="30" t="s">
        <v>115</v>
      </c>
      <c r="B70" s="30" t="s">
        <v>120</v>
      </c>
      <c r="C70" s="30" t="s">
        <v>16</v>
      </c>
      <c r="D70" s="31" t="s">
        <v>72</v>
      </c>
      <c r="E70" s="31">
        <v>400</v>
      </c>
      <c r="F70" s="32" t="s">
        <v>72</v>
      </c>
      <c r="G70" s="31" t="s">
        <v>72</v>
      </c>
      <c r="H70" s="31">
        <v>16000</v>
      </c>
      <c r="I70" s="26">
        <f t="shared" si="5"/>
        <v>16400</v>
      </c>
      <c r="J70" s="77" t="s">
        <v>287</v>
      </c>
      <c r="K70" s="78" t="s">
        <v>121</v>
      </c>
      <c r="L70" s="42" t="s">
        <v>18</v>
      </c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</row>
    <row r="71" spans="1:112" s="28" customFormat="1" ht="40.5" customHeight="1" x14ac:dyDescent="0.25">
      <c r="A71" s="62" t="s">
        <v>286</v>
      </c>
      <c r="B71" s="62" t="s">
        <v>160</v>
      </c>
      <c r="C71" s="62">
        <f>COUNTA(C69:C70)</f>
        <v>2</v>
      </c>
      <c r="D71" s="64"/>
      <c r="E71" s="64">
        <f>SUM(E70)</f>
        <v>400</v>
      </c>
      <c r="F71" s="63"/>
      <c r="G71" s="64"/>
      <c r="H71" s="64">
        <f>SUM(H70)</f>
        <v>16000</v>
      </c>
      <c r="I71" s="26">
        <f t="shared" si="5"/>
        <v>16400</v>
      </c>
      <c r="J71" s="85"/>
      <c r="K71" s="84"/>
      <c r="L71" s="42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</row>
    <row r="72" spans="1:112" ht="44.25" customHeight="1" x14ac:dyDescent="0.25">
      <c r="A72" s="24" t="s">
        <v>21</v>
      </c>
      <c r="B72" s="24" t="s">
        <v>117</v>
      </c>
      <c r="C72" s="24" t="s">
        <v>22</v>
      </c>
      <c r="D72" s="25" t="s">
        <v>301</v>
      </c>
      <c r="E72" s="25" t="s">
        <v>301</v>
      </c>
      <c r="F72" s="26" t="s">
        <v>72</v>
      </c>
      <c r="G72" s="25" t="s">
        <v>301</v>
      </c>
      <c r="H72" s="25" t="s">
        <v>72</v>
      </c>
      <c r="I72" s="25" t="s">
        <v>301</v>
      </c>
      <c r="J72" s="77" t="s">
        <v>136</v>
      </c>
      <c r="K72" s="78" t="s">
        <v>94</v>
      </c>
      <c r="L72" s="52" t="s">
        <v>95</v>
      </c>
    </row>
    <row r="73" spans="1:112" ht="45" x14ac:dyDescent="0.25">
      <c r="A73" s="24" t="s">
        <v>21</v>
      </c>
      <c r="B73" s="24" t="s">
        <v>220</v>
      </c>
      <c r="C73" s="24" t="s">
        <v>223</v>
      </c>
      <c r="D73" s="25" t="s">
        <v>72</v>
      </c>
      <c r="E73" s="25" t="s">
        <v>72</v>
      </c>
      <c r="F73" s="26" t="s">
        <v>72</v>
      </c>
      <c r="G73" s="25" t="s">
        <v>72</v>
      </c>
      <c r="H73" s="25">
        <v>3</v>
      </c>
      <c r="I73" s="25">
        <f>SUM(D73:H73)</f>
        <v>3</v>
      </c>
      <c r="J73" s="77" t="s">
        <v>136</v>
      </c>
      <c r="K73" s="78"/>
      <c r="L73" s="49"/>
    </row>
    <row r="74" spans="1:112" ht="30" x14ac:dyDescent="0.25">
      <c r="A74" s="24" t="s">
        <v>21</v>
      </c>
      <c r="B74" s="24" t="s">
        <v>222</v>
      </c>
      <c r="C74" s="24" t="s">
        <v>307</v>
      </c>
      <c r="D74" s="25" t="s">
        <v>72</v>
      </c>
      <c r="E74" s="25" t="s">
        <v>72</v>
      </c>
      <c r="F74" s="26" t="s">
        <v>72</v>
      </c>
      <c r="G74" s="25" t="s">
        <v>72</v>
      </c>
      <c r="H74" s="25">
        <v>360</v>
      </c>
      <c r="I74" s="25">
        <f t="shared" ref="I74:I80" si="6">SUM(D74:H74)</f>
        <v>360</v>
      </c>
      <c r="J74" s="77" t="s">
        <v>136</v>
      </c>
      <c r="K74" s="78"/>
      <c r="L74" s="49"/>
    </row>
    <row r="75" spans="1:112" ht="30" x14ac:dyDescent="0.25">
      <c r="A75" s="24" t="s">
        <v>21</v>
      </c>
      <c r="B75" s="24" t="s">
        <v>221</v>
      </c>
      <c r="C75" s="24" t="s">
        <v>153</v>
      </c>
      <c r="D75" s="25" t="s">
        <v>72</v>
      </c>
      <c r="E75" s="25" t="s">
        <v>72</v>
      </c>
      <c r="F75" s="26" t="s">
        <v>72</v>
      </c>
      <c r="G75" s="25" t="s">
        <v>72</v>
      </c>
      <c r="H75" s="25">
        <v>68.2</v>
      </c>
      <c r="I75" s="25">
        <f t="shared" si="6"/>
        <v>68.2</v>
      </c>
      <c r="J75" s="77" t="s">
        <v>136</v>
      </c>
      <c r="K75" s="78"/>
      <c r="L75" s="49" t="s">
        <v>154</v>
      </c>
    </row>
    <row r="76" spans="1:112" ht="36.75" customHeight="1" x14ac:dyDescent="0.25">
      <c r="A76" s="24" t="s">
        <v>21</v>
      </c>
      <c r="B76" s="24" t="s">
        <v>155</v>
      </c>
      <c r="C76" s="24" t="s">
        <v>153</v>
      </c>
      <c r="D76" s="25" t="s">
        <v>72</v>
      </c>
      <c r="E76" s="25" t="s">
        <v>72</v>
      </c>
      <c r="F76" s="26" t="s">
        <v>72</v>
      </c>
      <c r="G76" s="25" t="s">
        <v>72</v>
      </c>
      <c r="H76" s="25">
        <v>348</v>
      </c>
      <c r="I76" s="25">
        <f t="shared" si="6"/>
        <v>348</v>
      </c>
      <c r="J76" s="77" t="s">
        <v>136</v>
      </c>
      <c r="K76" s="78"/>
      <c r="L76" s="49" t="s">
        <v>156</v>
      </c>
    </row>
    <row r="77" spans="1:112" ht="30" customHeight="1" x14ac:dyDescent="0.25">
      <c r="A77" s="24" t="s">
        <v>21</v>
      </c>
      <c r="B77" s="24" t="s">
        <v>155</v>
      </c>
      <c r="C77" s="24" t="s">
        <v>224</v>
      </c>
      <c r="D77" s="25" t="s">
        <v>72</v>
      </c>
      <c r="E77" s="25" t="s">
        <v>72</v>
      </c>
      <c r="F77" s="26" t="s">
        <v>72</v>
      </c>
      <c r="G77" s="25" t="s">
        <v>72</v>
      </c>
      <c r="H77" s="25">
        <v>50</v>
      </c>
      <c r="I77" s="25">
        <f t="shared" si="6"/>
        <v>50</v>
      </c>
      <c r="J77" s="77" t="s">
        <v>136</v>
      </c>
      <c r="K77" s="78"/>
      <c r="L77" s="49"/>
    </row>
    <row r="78" spans="1:112" ht="45" x14ac:dyDescent="0.25">
      <c r="A78" s="24" t="s">
        <v>21</v>
      </c>
      <c r="B78" s="24" t="s">
        <v>131</v>
      </c>
      <c r="C78" s="24" t="s">
        <v>129</v>
      </c>
      <c r="D78" s="25">
        <v>60.878</v>
      </c>
      <c r="E78" s="25">
        <v>91.852999999999994</v>
      </c>
      <c r="F78" s="26" t="s">
        <v>72</v>
      </c>
      <c r="G78" s="25">
        <v>92</v>
      </c>
      <c r="H78" s="25" t="s">
        <v>72</v>
      </c>
      <c r="I78" s="25">
        <f t="shared" si="6"/>
        <v>244.73099999999999</v>
      </c>
      <c r="J78" s="77" t="s">
        <v>135</v>
      </c>
      <c r="K78" s="78" t="s">
        <v>134</v>
      </c>
      <c r="L78" s="49" t="s">
        <v>130</v>
      </c>
    </row>
    <row r="79" spans="1:112" ht="45" x14ac:dyDescent="0.25">
      <c r="A79" s="24" t="s">
        <v>21</v>
      </c>
      <c r="B79" s="24" t="s">
        <v>131</v>
      </c>
      <c r="C79" s="24" t="s">
        <v>132</v>
      </c>
      <c r="D79" s="25">
        <v>398.95100000000002</v>
      </c>
      <c r="E79" s="25">
        <v>80.903999999999996</v>
      </c>
      <c r="F79" s="26" t="s">
        <v>72</v>
      </c>
      <c r="G79" s="25">
        <v>276.50799999999998</v>
      </c>
      <c r="H79" s="25" t="s">
        <v>72</v>
      </c>
      <c r="I79" s="25">
        <f t="shared" si="6"/>
        <v>756.36300000000006</v>
      </c>
      <c r="J79" s="77" t="s">
        <v>135</v>
      </c>
      <c r="K79" s="78" t="s">
        <v>133</v>
      </c>
      <c r="L79" s="49" t="s">
        <v>130</v>
      </c>
    </row>
    <row r="80" spans="1:112" ht="45" x14ac:dyDescent="0.25">
      <c r="A80" s="24" t="s">
        <v>21</v>
      </c>
      <c r="B80" s="24" t="s">
        <v>131</v>
      </c>
      <c r="C80" s="24" t="s">
        <v>179</v>
      </c>
      <c r="D80" s="25">
        <v>33.203000000000003</v>
      </c>
      <c r="E80" s="25">
        <v>13.025</v>
      </c>
      <c r="F80" s="26" t="s">
        <v>72</v>
      </c>
      <c r="G80" s="25">
        <v>13.025</v>
      </c>
      <c r="H80" s="25" t="s">
        <v>72</v>
      </c>
      <c r="I80" s="25">
        <f t="shared" si="6"/>
        <v>59.253</v>
      </c>
      <c r="J80" s="77" t="s">
        <v>135</v>
      </c>
      <c r="K80" s="78" t="s">
        <v>133</v>
      </c>
      <c r="L80" s="49" t="s">
        <v>130</v>
      </c>
    </row>
    <row r="81" spans="1:112" ht="30.75" customHeight="1" x14ac:dyDescent="0.25">
      <c r="A81" s="62" t="s">
        <v>288</v>
      </c>
      <c r="B81" s="62" t="s">
        <v>160</v>
      </c>
      <c r="C81" s="62">
        <f>COUNTA(C73:C80)</f>
        <v>8</v>
      </c>
      <c r="D81" s="65">
        <f>SUM(D73:D80)</f>
        <v>493.03200000000004</v>
      </c>
      <c r="E81" s="65">
        <f>SUM(E73:E80)</f>
        <v>185.78200000000001</v>
      </c>
      <c r="F81" s="63"/>
      <c r="G81" s="65">
        <f>SUM(G73:G80)</f>
        <v>381.53299999999996</v>
      </c>
      <c r="H81" s="64">
        <f>SUM(H73:H80)</f>
        <v>829.2</v>
      </c>
      <c r="I81" s="64">
        <f>SUM(D81:H81)</f>
        <v>1889.547</v>
      </c>
      <c r="J81" s="85"/>
      <c r="K81" s="84"/>
      <c r="L81" s="49"/>
    </row>
    <row r="82" spans="1:112" ht="25.5" customHeight="1" x14ac:dyDescent="0.25">
      <c r="A82" s="30" t="s">
        <v>127</v>
      </c>
      <c r="B82" s="30" t="s">
        <v>225</v>
      </c>
      <c r="C82" s="30" t="s">
        <v>226</v>
      </c>
      <c r="D82" s="32" t="s">
        <v>72</v>
      </c>
      <c r="E82" s="32" t="s">
        <v>72</v>
      </c>
      <c r="F82" s="32" t="s">
        <v>72</v>
      </c>
      <c r="G82" s="32" t="s">
        <v>72</v>
      </c>
      <c r="H82" s="31">
        <v>10.02</v>
      </c>
      <c r="I82" s="31">
        <f>SUM(D82:H82)</f>
        <v>10.02</v>
      </c>
      <c r="J82" s="77" t="s">
        <v>136</v>
      </c>
      <c r="K82" s="78"/>
    </row>
    <row r="83" spans="1:112" ht="30.75" customHeight="1" x14ac:dyDescent="0.25">
      <c r="A83" s="30" t="s">
        <v>127</v>
      </c>
      <c r="B83" s="30" t="s">
        <v>308</v>
      </c>
      <c r="C83" s="30" t="s">
        <v>226</v>
      </c>
      <c r="D83" s="32" t="s">
        <v>72</v>
      </c>
      <c r="E83" s="32" t="s">
        <v>72</v>
      </c>
      <c r="F83" s="32" t="s">
        <v>72</v>
      </c>
      <c r="G83" s="32" t="s">
        <v>72</v>
      </c>
      <c r="H83" s="31">
        <v>1</v>
      </c>
      <c r="I83" s="31">
        <f t="shared" ref="I83:I85" si="7">SUM(D83:H83)</f>
        <v>1</v>
      </c>
      <c r="J83" s="77" t="s">
        <v>136</v>
      </c>
      <c r="K83" s="78"/>
    </row>
    <row r="84" spans="1:112" ht="46.5" customHeight="1" x14ac:dyDescent="0.25">
      <c r="A84" s="30" t="s">
        <v>127</v>
      </c>
      <c r="B84" s="30" t="s">
        <v>227</v>
      </c>
      <c r="C84" s="30" t="s">
        <v>226</v>
      </c>
      <c r="D84" s="32" t="s">
        <v>72</v>
      </c>
      <c r="E84" s="32" t="s">
        <v>72</v>
      </c>
      <c r="F84" s="32" t="s">
        <v>72</v>
      </c>
      <c r="G84" s="32" t="s">
        <v>72</v>
      </c>
      <c r="H84" s="33">
        <v>0.23</v>
      </c>
      <c r="I84" s="31">
        <f t="shared" si="7"/>
        <v>0.23</v>
      </c>
      <c r="J84" s="77" t="s">
        <v>136</v>
      </c>
      <c r="K84" s="78"/>
    </row>
    <row r="85" spans="1:112" ht="25.5" customHeight="1" x14ac:dyDescent="0.25">
      <c r="A85" s="30" t="s">
        <v>127</v>
      </c>
      <c r="B85" s="30" t="s">
        <v>228</v>
      </c>
      <c r="C85" s="30" t="s">
        <v>229</v>
      </c>
      <c r="D85" s="32" t="s">
        <v>72</v>
      </c>
      <c r="E85" s="32" t="s">
        <v>72</v>
      </c>
      <c r="F85" s="32" t="s">
        <v>72</v>
      </c>
      <c r="G85" s="32" t="s">
        <v>72</v>
      </c>
      <c r="H85" s="31">
        <v>10</v>
      </c>
      <c r="I85" s="31">
        <f t="shared" si="7"/>
        <v>10</v>
      </c>
      <c r="J85" s="77" t="s">
        <v>136</v>
      </c>
      <c r="K85" s="78"/>
    </row>
    <row r="86" spans="1:112" ht="25.5" customHeight="1" x14ac:dyDescent="0.25">
      <c r="A86" s="62" t="s">
        <v>289</v>
      </c>
      <c r="B86" s="62" t="s">
        <v>160</v>
      </c>
      <c r="C86" s="62">
        <f>COUNTA(C82:C85)</f>
        <v>4</v>
      </c>
      <c r="D86" s="63"/>
      <c r="E86" s="63"/>
      <c r="F86" s="63"/>
      <c r="G86" s="63"/>
      <c r="H86" s="64">
        <f>SUM(H82:H85)</f>
        <v>21.25</v>
      </c>
      <c r="I86" s="64">
        <f>SUM(H86)</f>
        <v>21.25</v>
      </c>
      <c r="J86" s="92"/>
      <c r="K86" s="84"/>
    </row>
    <row r="87" spans="1:112" s="28" customFormat="1" ht="30" x14ac:dyDescent="0.25">
      <c r="A87" s="24" t="s">
        <v>19</v>
      </c>
      <c r="B87" s="24" t="s">
        <v>116</v>
      </c>
      <c r="C87" s="24" t="s">
        <v>300</v>
      </c>
      <c r="D87" s="25">
        <v>201</v>
      </c>
      <c r="E87" s="25">
        <v>191</v>
      </c>
      <c r="F87" s="26" t="s">
        <v>72</v>
      </c>
      <c r="G87" s="25">
        <v>176</v>
      </c>
      <c r="H87" s="25" t="s">
        <v>72</v>
      </c>
      <c r="I87" s="25">
        <f>SUM(D87:H87)</f>
        <v>568</v>
      </c>
      <c r="J87" s="77" t="s">
        <v>93</v>
      </c>
      <c r="K87" s="78" t="s">
        <v>69</v>
      </c>
      <c r="L87" s="42" t="s">
        <v>92</v>
      </c>
    </row>
    <row r="88" spans="1:112" s="23" customFormat="1" ht="45" x14ac:dyDescent="0.25">
      <c r="A88" s="24" t="s">
        <v>19</v>
      </c>
      <c r="B88" s="24" t="s">
        <v>230</v>
      </c>
      <c r="C88" s="24" t="s">
        <v>231</v>
      </c>
      <c r="D88" s="26" t="s">
        <v>72</v>
      </c>
      <c r="E88" s="26" t="s">
        <v>72</v>
      </c>
      <c r="F88" s="26" t="s">
        <v>72</v>
      </c>
      <c r="G88" s="26" t="s">
        <v>72</v>
      </c>
      <c r="H88" s="25">
        <v>25</v>
      </c>
      <c r="I88" s="25">
        <f>SUM(D88:H88)</f>
        <v>25</v>
      </c>
      <c r="J88" s="77" t="s">
        <v>136</v>
      </c>
      <c r="K88" s="78"/>
      <c r="L88" s="42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</row>
    <row r="89" spans="1:112" s="23" customFormat="1" ht="21" customHeight="1" x14ac:dyDescent="0.25">
      <c r="A89" s="68" t="s">
        <v>290</v>
      </c>
      <c r="B89" s="68" t="s">
        <v>160</v>
      </c>
      <c r="C89" s="68">
        <f>COUNTA(C87:C88)</f>
        <v>2</v>
      </c>
      <c r="D89" s="102">
        <f>SUM(D87:D88)</f>
        <v>201</v>
      </c>
      <c r="E89" s="102">
        <f>SUM(E87:E88)</f>
        <v>191</v>
      </c>
      <c r="F89" s="102"/>
      <c r="G89" s="102">
        <f>SUM(G87:G88)</f>
        <v>176</v>
      </c>
      <c r="H89" s="69">
        <f>SUM(H87:H88)</f>
        <v>25</v>
      </c>
      <c r="I89" s="69">
        <f>SUM(D89:H89)</f>
        <v>593</v>
      </c>
      <c r="J89" s="93"/>
      <c r="K89" s="94"/>
      <c r="L89" s="42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</row>
    <row r="90" spans="1:112" ht="30" x14ac:dyDescent="0.25">
      <c r="A90" s="30" t="s">
        <v>251</v>
      </c>
      <c r="B90" s="30" t="s">
        <v>309</v>
      </c>
      <c r="C90" s="30" t="s">
        <v>252</v>
      </c>
      <c r="D90" s="32" t="s">
        <v>72</v>
      </c>
      <c r="E90" s="32" t="s">
        <v>72</v>
      </c>
      <c r="F90" s="32" t="s">
        <v>72</v>
      </c>
      <c r="G90" s="32" t="s">
        <v>72</v>
      </c>
      <c r="H90" s="31">
        <v>1</v>
      </c>
      <c r="I90" s="31">
        <f>SUM(H90)</f>
        <v>1</v>
      </c>
      <c r="J90" s="77"/>
      <c r="K90" s="78"/>
      <c r="L90" s="42"/>
    </row>
    <row r="91" spans="1:112" ht="25.5" customHeight="1" x14ac:dyDescent="0.25">
      <c r="A91" s="62" t="s">
        <v>291</v>
      </c>
      <c r="B91" s="62" t="s">
        <v>160</v>
      </c>
      <c r="C91" s="62">
        <f>1</f>
        <v>1</v>
      </c>
      <c r="D91" s="63"/>
      <c r="E91" s="63"/>
      <c r="F91" s="63"/>
      <c r="G91" s="63"/>
      <c r="H91" s="64">
        <f>SUM(H90)</f>
        <v>1</v>
      </c>
      <c r="I91" s="64">
        <f>H91</f>
        <v>1</v>
      </c>
      <c r="J91" s="92"/>
      <c r="K91" s="84"/>
      <c r="L91" s="42"/>
    </row>
    <row r="92" spans="1:112" ht="54.75" customHeight="1" x14ac:dyDescent="0.25">
      <c r="A92" s="24" t="s">
        <v>253</v>
      </c>
      <c r="B92" s="24" t="s">
        <v>253</v>
      </c>
      <c r="C92" s="24" t="s">
        <v>254</v>
      </c>
      <c r="D92" s="25" t="s">
        <v>72</v>
      </c>
      <c r="E92" s="25" t="s">
        <v>72</v>
      </c>
      <c r="F92" s="26" t="s">
        <v>72</v>
      </c>
      <c r="G92" s="25" t="s">
        <v>72</v>
      </c>
      <c r="H92" s="25">
        <v>15</v>
      </c>
      <c r="I92" s="25">
        <f>SUM(D92:H92)</f>
        <v>15</v>
      </c>
      <c r="J92" s="77"/>
      <c r="K92" s="78"/>
      <c r="L92" s="42"/>
    </row>
    <row r="93" spans="1:112" ht="39" customHeight="1" x14ac:dyDescent="0.25">
      <c r="A93" s="62" t="s">
        <v>292</v>
      </c>
      <c r="B93" s="62" t="s">
        <v>160</v>
      </c>
      <c r="C93" s="62">
        <v>1</v>
      </c>
      <c r="D93" s="64"/>
      <c r="E93" s="64"/>
      <c r="F93" s="63"/>
      <c r="G93" s="64"/>
      <c r="H93" s="64">
        <f>H92</f>
        <v>15</v>
      </c>
      <c r="I93" s="64">
        <f>H93</f>
        <v>15</v>
      </c>
      <c r="J93" s="92"/>
      <c r="K93" s="84"/>
      <c r="L93" s="42"/>
    </row>
    <row r="94" spans="1:112" ht="30" x14ac:dyDescent="0.25">
      <c r="A94" s="30" t="s">
        <v>111</v>
      </c>
      <c r="B94" s="30" t="s">
        <v>255</v>
      </c>
      <c r="C94" s="30" t="s">
        <v>112</v>
      </c>
      <c r="D94" s="31">
        <v>253.428</v>
      </c>
      <c r="E94" s="31">
        <v>249.12899999999999</v>
      </c>
      <c r="F94" s="32" t="s">
        <v>72</v>
      </c>
      <c r="G94" s="31">
        <v>204.154</v>
      </c>
      <c r="H94" s="31">
        <v>520</v>
      </c>
      <c r="I94" s="31">
        <f>SUM(D94:H94)</f>
        <v>1226.711</v>
      </c>
      <c r="J94" s="77" t="s">
        <v>99</v>
      </c>
      <c r="K94" s="78" t="s">
        <v>181</v>
      </c>
      <c r="L94" s="53" t="s">
        <v>180</v>
      </c>
    </row>
    <row r="95" spans="1:112" ht="30" x14ac:dyDescent="0.25">
      <c r="A95" s="30" t="s">
        <v>111</v>
      </c>
      <c r="B95" s="30" t="s">
        <v>255</v>
      </c>
      <c r="C95" s="30" t="s">
        <v>256</v>
      </c>
      <c r="D95" s="39" t="s">
        <v>72</v>
      </c>
      <c r="E95" s="39" t="s">
        <v>72</v>
      </c>
      <c r="F95" s="39" t="s">
        <v>72</v>
      </c>
      <c r="G95" s="39" t="s">
        <v>72</v>
      </c>
      <c r="H95" s="31">
        <v>260</v>
      </c>
      <c r="I95" s="31">
        <f t="shared" ref="I95:I97" si="8">SUM(D95:H95)</f>
        <v>260</v>
      </c>
      <c r="J95" s="77" t="s">
        <v>136</v>
      </c>
      <c r="K95" s="78"/>
      <c r="L95" s="53"/>
    </row>
    <row r="96" spans="1:112" ht="45" x14ac:dyDescent="0.25">
      <c r="A96" s="30" t="s">
        <v>111</v>
      </c>
      <c r="B96" s="30" t="s">
        <v>257</v>
      </c>
      <c r="C96" s="30" t="s">
        <v>258</v>
      </c>
      <c r="D96" s="39" t="s">
        <v>72</v>
      </c>
      <c r="E96" s="39" t="s">
        <v>72</v>
      </c>
      <c r="F96" s="39" t="s">
        <v>72</v>
      </c>
      <c r="G96" s="39" t="s">
        <v>72</v>
      </c>
      <c r="H96" s="31">
        <v>20</v>
      </c>
      <c r="I96" s="31">
        <f t="shared" si="8"/>
        <v>20</v>
      </c>
      <c r="J96" s="77" t="s">
        <v>136</v>
      </c>
      <c r="K96" s="78"/>
      <c r="L96" s="53"/>
    </row>
    <row r="97" spans="1:12" ht="30" x14ac:dyDescent="0.25">
      <c r="A97" s="30" t="s">
        <v>111</v>
      </c>
      <c r="B97" s="30" t="s">
        <v>259</v>
      </c>
      <c r="C97" s="74" t="s">
        <v>243</v>
      </c>
      <c r="D97" s="39" t="s">
        <v>72</v>
      </c>
      <c r="E97" s="39" t="s">
        <v>72</v>
      </c>
      <c r="F97" s="39" t="s">
        <v>72</v>
      </c>
      <c r="G97" s="39" t="s">
        <v>72</v>
      </c>
      <c r="H97" s="31">
        <v>5</v>
      </c>
      <c r="I97" s="31">
        <f t="shared" si="8"/>
        <v>5</v>
      </c>
      <c r="J97" s="77" t="s">
        <v>136</v>
      </c>
      <c r="K97" s="78"/>
      <c r="L97" s="53"/>
    </row>
    <row r="98" spans="1:12" ht="27.75" customHeight="1" x14ac:dyDescent="0.25">
      <c r="A98" s="62" t="s">
        <v>293</v>
      </c>
      <c r="B98" s="62" t="s">
        <v>160</v>
      </c>
      <c r="C98" s="62">
        <f>COUNTA(C94:C97)</f>
        <v>4</v>
      </c>
      <c r="D98" s="65">
        <f>SUM(D94:D97)</f>
        <v>253.428</v>
      </c>
      <c r="E98" s="65">
        <f>SUM(E94:E97)</f>
        <v>249.12899999999999</v>
      </c>
      <c r="F98" s="65"/>
      <c r="G98" s="65">
        <f>SUM(G94:G97)</f>
        <v>204.154</v>
      </c>
      <c r="H98" s="64">
        <f>SUM(H94:H97)</f>
        <v>805</v>
      </c>
      <c r="I98" s="64">
        <f>SUM(D98:H98)</f>
        <v>1511.711</v>
      </c>
      <c r="J98" s="92"/>
      <c r="K98" s="84"/>
      <c r="L98" s="53"/>
    </row>
    <row r="99" spans="1:12" ht="45" x14ac:dyDescent="0.25">
      <c r="A99" s="24" t="s">
        <v>260</v>
      </c>
      <c r="B99" s="24" t="s">
        <v>261</v>
      </c>
      <c r="C99" s="24" t="s">
        <v>226</v>
      </c>
      <c r="D99" s="40" t="s">
        <v>72</v>
      </c>
      <c r="E99" s="40" t="s">
        <v>72</v>
      </c>
      <c r="F99" s="40" t="s">
        <v>72</v>
      </c>
      <c r="G99" s="40" t="s">
        <v>72</v>
      </c>
      <c r="H99" s="25">
        <v>2</v>
      </c>
      <c r="I99" s="25"/>
      <c r="J99" s="77" t="s">
        <v>136</v>
      </c>
      <c r="K99" s="78"/>
      <c r="L99" s="53"/>
    </row>
    <row r="100" spans="1:12" ht="18" customHeight="1" x14ac:dyDescent="0.25">
      <c r="A100" s="62" t="s">
        <v>294</v>
      </c>
      <c r="B100" s="62" t="s">
        <v>160</v>
      </c>
      <c r="C100" s="62">
        <f>1</f>
        <v>1</v>
      </c>
      <c r="D100" s="65"/>
      <c r="E100" s="65"/>
      <c r="F100" s="65"/>
      <c r="G100" s="65"/>
      <c r="H100" s="64">
        <f>SUM(H99)</f>
        <v>2</v>
      </c>
      <c r="I100" s="64">
        <f>SUM(D100:H100)</f>
        <v>2</v>
      </c>
      <c r="J100" s="92"/>
      <c r="K100" s="84"/>
      <c r="L100" s="53"/>
    </row>
    <row r="101" spans="1:12" ht="30" x14ac:dyDescent="0.25">
      <c r="A101" s="30" t="s">
        <v>262</v>
      </c>
      <c r="B101" s="30"/>
      <c r="C101" s="30" t="s">
        <v>263</v>
      </c>
      <c r="D101" s="39" t="s">
        <v>72</v>
      </c>
      <c r="E101" s="39" t="s">
        <v>72</v>
      </c>
      <c r="F101" s="39" t="s">
        <v>72</v>
      </c>
      <c r="G101" s="39" t="s">
        <v>72</v>
      </c>
      <c r="H101" s="31">
        <v>2</v>
      </c>
      <c r="I101" s="31">
        <f>H101</f>
        <v>2</v>
      </c>
      <c r="J101" s="77" t="s">
        <v>136</v>
      </c>
      <c r="K101" s="78"/>
      <c r="L101" s="53"/>
    </row>
    <row r="102" spans="1:12" x14ac:dyDescent="0.25">
      <c r="A102" s="62" t="s">
        <v>295</v>
      </c>
      <c r="B102" s="62" t="s">
        <v>160</v>
      </c>
      <c r="C102" s="62">
        <v>1</v>
      </c>
      <c r="D102" s="65"/>
      <c r="E102" s="65"/>
      <c r="F102" s="65"/>
      <c r="G102" s="65"/>
      <c r="H102" s="64">
        <f>SUM(H101)</f>
        <v>2</v>
      </c>
      <c r="I102" s="64">
        <f>H102</f>
        <v>2</v>
      </c>
      <c r="J102" s="92"/>
      <c r="K102" s="78"/>
      <c r="L102" s="53"/>
    </row>
    <row r="103" spans="1:12" ht="45" x14ac:dyDescent="0.25">
      <c r="A103" s="24" t="s">
        <v>126</v>
      </c>
      <c r="B103" s="24" t="s">
        <v>235</v>
      </c>
      <c r="C103" s="24" t="s">
        <v>53</v>
      </c>
      <c r="D103" s="25" t="s">
        <v>301</v>
      </c>
      <c r="E103" s="25">
        <v>1662</v>
      </c>
      <c r="F103" s="26" t="s">
        <v>72</v>
      </c>
      <c r="G103" s="25" t="s">
        <v>72</v>
      </c>
      <c r="H103" s="25">
        <v>2022</v>
      </c>
      <c r="I103" s="25">
        <f>SUM(D103:H103)</f>
        <v>3684</v>
      </c>
      <c r="J103" s="77" t="s">
        <v>99</v>
      </c>
      <c r="K103" s="95"/>
      <c r="L103" s="42" t="s">
        <v>114</v>
      </c>
    </row>
    <row r="104" spans="1:12" ht="30" x14ac:dyDescent="0.25">
      <c r="A104" s="24" t="s">
        <v>126</v>
      </c>
      <c r="B104" s="24" t="s">
        <v>232</v>
      </c>
      <c r="C104" s="24" t="s">
        <v>234</v>
      </c>
      <c r="D104" s="25" t="s">
        <v>72</v>
      </c>
      <c r="E104" s="25" t="s">
        <v>72</v>
      </c>
      <c r="F104" s="25" t="s">
        <v>72</v>
      </c>
      <c r="G104" s="25" t="s">
        <v>72</v>
      </c>
      <c r="H104" s="25">
        <v>30</v>
      </c>
      <c r="I104" s="25">
        <f>SUM(D104:H104)</f>
        <v>30</v>
      </c>
      <c r="J104" s="77"/>
      <c r="K104" s="95"/>
      <c r="L104" s="42"/>
    </row>
    <row r="105" spans="1:12" ht="45" x14ac:dyDescent="0.25">
      <c r="A105" s="24" t="s">
        <v>126</v>
      </c>
      <c r="B105" s="24" t="s">
        <v>237</v>
      </c>
      <c r="C105" s="24" t="s">
        <v>58</v>
      </c>
      <c r="D105" s="25" t="s">
        <v>72</v>
      </c>
      <c r="E105" s="25" t="s">
        <v>72</v>
      </c>
      <c r="F105" s="26" t="s">
        <v>72</v>
      </c>
      <c r="G105" s="25" t="s">
        <v>72</v>
      </c>
      <c r="H105" s="25">
        <v>10894</v>
      </c>
      <c r="I105" s="25">
        <f>SUM(D105:H105)</f>
        <v>10894</v>
      </c>
      <c r="J105" s="77" t="s">
        <v>99</v>
      </c>
      <c r="K105" s="78" t="s">
        <v>122</v>
      </c>
      <c r="L105" s="49" t="s">
        <v>158</v>
      </c>
    </row>
    <row r="106" spans="1:12" ht="30" x14ac:dyDescent="0.25">
      <c r="A106" s="24" t="s">
        <v>126</v>
      </c>
      <c r="B106" s="24" t="s">
        <v>236</v>
      </c>
      <c r="C106" s="24" t="s">
        <v>159</v>
      </c>
      <c r="D106" s="25" t="s">
        <v>72</v>
      </c>
      <c r="E106" s="25" t="s">
        <v>72</v>
      </c>
      <c r="F106" s="26" t="s">
        <v>72</v>
      </c>
      <c r="G106" s="25" t="s">
        <v>72</v>
      </c>
      <c r="H106" s="25">
        <v>118</v>
      </c>
      <c r="I106" s="25">
        <f t="shared" ref="I106:I107" si="9">SUM(D106:H106)</f>
        <v>118</v>
      </c>
      <c r="J106" s="77" t="s">
        <v>136</v>
      </c>
      <c r="K106" s="78"/>
    </row>
    <row r="107" spans="1:12" ht="30" x14ac:dyDescent="0.25">
      <c r="A107" s="24" t="s">
        <v>126</v>
      </c>
      <c r="B107" s="24" t="s">
        <v>243</v>
      </c>
      <c r="C107" s="24" t="s">
        <v>238</v>
      </c>
      <c r="D107" s="25" t="s">
        <v>72</v>
      </c>
      <c r="E107" s="25" t="s">
        <v>72</v>
      </c>
      <c r="F107" s="26" t="s">
        <v>72</v>
      </c>
      <c r="G107" s="25" t="s">
        <v>72</v>
      </c>
      <c r="H107" s="25">
        <v>6</v>
      </c>
      <c r="I107" s="25">
        <f t="shared" si="9"/>
        <v>6</v>
      </c>
      <c r="J107" s="77" t="s">
        <v>136</v>
      </c>
      <c r="K107" s="78"/>
    </row>
    <row r="108" spans="1:12" ht="23.25" customHeight="1" x14ac:dyDescent="0.25">
      <c r="A108" s="62" t="s">
        <v>296</v>
      </c>
      <c r="B108" s="62" t="s">
        <v>160</v>
      </c>
      <c r="C108" s="62">
        <f>COUNTA(C103:C107)</f>
        <v>5</v>
      </c>
      <c r="D108" s="64"/>
      <c r="E108" s="64">
        <f>SUM(E103:E107)</f>
        <v>1662</v>
      </c>
      <c r="F108" s="63"/>
      <c r="G108" s="64"/>
      <c r="H108" s="64">
        <f>SUM(H103:H107)</f>
        <v>13070</v>
      </c>
      <c r="I108" s="64">
        <f>SUM(D108:H108)</f>
        <v>14732</v>
      </c>
      <c r="J108" s="92"/>
      <c r="K108" s="84"/>
    </row>
    <row r="109" spans="1:12" s="79" customFormat="1" ht="30" x14ac:dyDescent="0.25">
      <c r="A109" s="74" t="s">
        <v>128</v>
      </c>
      <c r="B109" s="74" t="s">
        <v>23</v>
      </c>
      <c r="C109" s="74" t="s">
        <v>24</v>
      </c>
      <c r="D109" s="75" t="s">
        <v>301</v>
      </c>
      <c r="E109" s="75" t="s">
        <v>301</v>
      </c>
      <c r="F109" s="76" t="s">
        <v>72</v>
      </c>
      <c r="G109" s="75" t="s">
        <v>301</v>
      </c>
      <c r="H109" s="75" t="s">
        <v>72</v>
      </c>
      <c r="I109" s="75" t="s">
        <v>301</v>
      </c>
      <c r="J109" s="77"/>
      <c r="K109" s="78" t="s">
        <v>96</v>
      </c>
      <c r="L109" s="52"/>
    </row>
    <row r="110" spans="1:12" s="79" customFormat="1" ht="45" x14ac:dyDescent="0.25">
      <c r="A110" s="74" t="s">
        <v>128</v>
      </c>
      <c r="B110" s="74" t="s">
        <v>23</v>
      </c>
      <c r="C110" s="74" t="s">
        <v>25</v>
      </c>
      <c r="D110" s="75" t="s">
        <v>301</v>
      </c>
      <c r="E110" s="75" t="s">
        <v>301</v>
      </c>
      <c r="F110" s="76" t="s">
        <v>72</v>
      </c>
      <c r="G110" s="75" t="s">
        <v>301</v>
      </c>
      <c r="H110" s="75" t="s">
        <v>72</v>
      </c>
      <c r="I110" s="75" t="s">
        <v>301</v>
      </c>
      <c r="J110" s="77"/>
      <c r="K110" s="78" t="s">
        <v>113</v>
      </c>
      <c r="L110" s="52" t="s">
        <v>42</v>
      </c>
    </row>
    <row r="111" spans="1:12" ht="34.5" customHeight="1" x14ac:dyDescent="0.25">
      <c r="A111" s="62" t="s">
        <v>297</v>
      </c>
      <c r="B111" s="62" t="s">
        <v>160</v>
      </c>
      <c r="C111" s="62">
        <f>2</f>
        <v>2</v>
      </c>
      <c r="D111" s="64"/>
      <c r="E111" s="64"/>
      <c r="F111" s="63"/>
      <c r="G111" s="64"/>
      <c r="H111" s="64"/>
      <c r="I111" s="64" t="s">
        <v>301</v>
      </c>
      <c r="J111" s="85"/>
      <c r="K111" s="84"/>
    </row>
    <row r="112" spans="1:12" ht="27.75" customHeight="1" x14ac:dyDescent="0.25">
      <c r="A112" s="24" t="s">
        <v>270</v>
      </c>
      <c r="B112" s="24" t="s">
        <v>271</v>
      </c>
      <c r="C112" s="24" t="s">
        <v>272</v>
      </c>
      <c r="D112" s="25" t="s">
        <v>72</v>
      </c>
      <c r="E112" s="25" t="s">
        <v>72</v>
      </c>
      <c r="F112" s="25" t="s">
        <v>72</v>
      </c>
      <c r="G112" s="25" t="s">
        <v>72</v>
      </c>
      <c r="H112" s="25">
        <v>21</v>
      </c>
      <c r="I112" s="25">
        <f>SUM(D112:H112)</f>
        <v>21</v>
      </c>
      <c r="J112" s="77" t="s">
        <v>136</v>
      </c>
      <c r="K112" s="78"/>
    </row>
    <row r="113" spans="1:11" ht="28.5" customHeight="1" x14ac:dyDescent="0.25">
      <c r="A113" s="24" t="s">
        <v>270</v>
      </c>
      <c r="B113" s="24" t="s">
        <v>271</v>
      </c>
      <c r="C113" s="24" t="s">
        <v>273</v>
      </c>
      <c r="D113" s="25" t="s">
        <v>72</v>
      </c>
      <c r="E113" s="25" t="s">
        <v>72</v>
      </c>
      <c r="F113" s="25" t="s">
        <v>72</v>
      </c>
      <c r="G113" s="25" t="s">
        <v>72</v>
      </c>
      <c r="H113" s="25">
        <v>6</v>
      </c>
      <c r="I113" s="25">
        <f t="shared" ref="I113:I116" si="10">SUM(D113:H113)</f>
        <v>6</v>
      </c>
      <c r="J113" s="77" t="s">
        <v>136</v>
      </c>
      <c r="K113" s="78"/>
    </row>
    <row r="114" spans="1:11" ht="28.5" customHeight="1" x14ac:dyDescent="0.25">
      <c r="A114" s="24" t="s">
        <v>270</v>
      </c>
      <c r="B114" s="24" t="s">
        <v>274</v>
      </c>
      <c r="C114" s="24" t="s">
        <v>274</v>
      </c>
      <c r="D114" s="25" t="s">
        <v>72</v>
      </c>
      <c r="E114" s="25" t="s">
        <v>72</v>
      </c>
      <c r="F114" s="25" t="s">
        <v>72</v>
      </c>
      <c r="G114" s="25" t="s">
        <v>72</v>
      </c>
      <c r="H114" s="25">
        <v>1.1000000000000001</v>
      </c>
      <c r="I114" s="25">
        <f t="shared" si="10"/>
        <v>1.1000000000000001</v>
      </c>
      <c r="J114" s="77" t="s">
        <v>136</v>
      </c>
      <c r="K114" s="78"/>
    </row>
    <row r="115" spans="1:11" ht="28.5" customHeight="1" x14ac:dyDescent="0.25">
      <c r="A115" s="24" t="s">
        <v>270</v>
      </c>
      <c r="B115" s="24" t="s">
        <v>275</v>
      </c>
      <c r="C115" s="24" t="s">
        <v>276</v>
      </c>
      <c r="D115" s="25" t="s">
        <v>72</v>
      </c>
      <c r="E115" s="25" t="s">
        <v>72</v>
      </c>
      <c r="F115" s="25" t="s">
        <v>72</v>
      </c>
      <c r="G115" s="25" t="s">
        <v>72</v>
      </c>
      <c r="H115" s="25">
        <v>0.53100000000000003</v>
      </c>
      <c r="I115" s="25">
        <f t="shared" si="10"/>
        <v>0.53100000000000003</v>
      </c>
      <c r="J115" s="77" t="s">
        <v>136</v>
      </c>
      <c r="K115" s="78"/>
    </row>
    <row r="116" spans="1:11" ht="28.5" customHeight="1" x14ac:dyDescent="0.25">
      <c r="A116" s="24" t="s">
        <v>270</v>
      </c>
      <c r="B116" s="24" t="s">
        <v>275</v>
      </c>
      <c r="C116" s="24" t="s">
        <v>277</v>
      </c>
      <c r="D116" s="25" t="s">
        <v>72</v>
      </c>
      <c r="E116" s="25" t="s">
        <v>72</v>
      </c>
      <c r="F116" s="25" t="s">
        <v>72</v>
      </c>
      <c r="G116" s="25" t="s">
        <v>72</v>
      </c>
      <c r="H116" s="25">
        <v>207</v>
      </c>
      <c r="I116" s="25">
        <f t="shared" si="10"/>
        <v>207</v>
      </c>
      <c r="J116" s="77" t="s">
        <v>136</v>
      </c>
      <c r="K116" s="78"/>
    </row>
    <row r="117" spans="1:11" ht="28.5" customHeight="1" x14ac:dyDescent="0.25">
      <c r="A117" s="70" t="s">
        <v>298</v>
      </c>
      <c r="B117" s="71" t="s">
        <v>160</v>
      </c>
      <c r="C117" s="71">
        <f>COUNTA(C112:C116)</f>
        <v>5</v>
      </c>
      <c r="D117" s="72"/>
      <c r="E117" s="72"/>
      <c r="F117" s="72"/>
      <c r="G117" s="72"/>
      <c r="H117" s="72">
        <f>SUM(H112:H116)</f>
        <v>235.631</v>
      </c>
      <c r="I117" s="72">
        <f>SUM(I112:I116)</f>
        <v>235.631</v>
      </c>
      <c r="J117" s="83"/>
      <c r="K117" s="78"/>
    </row>
    <row r="118" spans="1:11" ht="21" x14ac:dyDescent="0.25">
      <c r="A118" s="57" t="s">
        <v>160</v>
      </c>
      <c r="B118" s="80">
        <f>SUM(D118:H118)</f>
        <v>136492.75292100001</v>
      </c>
      <c r="C118" s="60">
        <f>19+3+18+4+1+4+11+2+8+4+2+1+1+4+1+1+5+2+5</f>
        <v>96</v>
      </c>
      <c r="D118" s="59">
        <f>SUM(D2:D116)-D111-D108-D102-D100-D98-D93-D91-D89-D86-D81-D68-D56-D51-D49-D44-D25-D21-D71</f>
        <v>21375.650934000005</v>
      </c>
      <c r="E118" s="59">
        <f>SUM(E2:E116)-E111-E108-E102-E100-E98-E93-E91-E89-E86-E81-E68-E56-E51-E49-E44-E25-E21-E71</f>
        <v>32412.194987000003</v>
      </c>
      <c r="F118" s="59">
        <f>SUM(F2:F116)-F111-F108-F102-F100-F98-F93-F91-F89-F86-F81-F68-F56-F51-F49-F44-F25-F21-F71</f>
        <v>8174</v>
      </c>
      <c r="G118" s="59">
        <f>SUM(G2:G116)-G111-G108-G102-G100-G98-G93-G91-G89-G86-G81-G68-G56-G51-G49-G44-G25-G21-G71</f>
        <v>14321.223000000002</v>
      </c>
      <c r="H118" s="59">
        <f>SUM(H2:H116)-H111-H108-H102-H100-H98-H93-H91-H89-H86-H81-H68-H56-H51-H49-H44-H25-H21-H71</f>
        <v>60209.684000000008</v>
      </c>
      <c r="I118" s="59"/>
      <c r="J118" s="96"/>
      <c r="K118" s="97"/>
    </row>
    <row r="119" spans="1:11" ht="84" x14ac:dyDescent="0.25">
      <c r="A119" s="60" t="s">
        <v>182</v>
      </c>
      <c r="B119" s="101">
        <f>B118/3/114.76</f>
        <v>396.45855966364587</v>
      </c>
      <c r="C119" s="58"/>
      <c r="D119" s="61"/>
      <c r="E119" s="61"/>
      <c r="F119" s="61"/>
      <c r="G119" s="61"/>
      <c r="H119" s="61"/>
      <c r="I119" s="61"/>
      <c r="J119" s="98"/>
      <c r="K119" s="98"/>
    </row>
    <row r="120" spans="1:11" ht="30" customHeight="1" x14ac:dyDescent="0.25">
      <c r="A120" s="108" t="s">
        <v>310</v>
      </c>
      <c r="B120" s="108"/>
      <c r="C120" s="56"/>
      <c r="D120" s="56"/>
      <c r="E120" s="56"/>
      <c r="F120" s="56"/>
      <c r="G120" s="56"/>
      <c r="H120" s="56"/>
      <c r="I120" s="56"/>
      <c r="J120" s="99"/>
      <c r="K120" s="99"/>
    </row>
    <row r="121" spans="1:11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99"/>
      <c r="K121" s="99"/>
    </row>
    <row r="122" spans="1:11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99"/>
      <c r="K122" s="99"/>
    </row>
    <row r="123" spans="1:11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99"/>
      <c r="K123" s="99"/>
    </row>
    <row r="124" spans="1:11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99"/>
      <c r="K124" s="99"/>
    </row>
    <row r="125" spans="1:11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99"/>
      <c r="K125" s="99"/>
    </row>
    <row r="126" spans="1:11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99"/>
      <c r="K126" s="99"/>
    </row>
    <row r="127" spans="1:11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99"/>
      <c r="K127" s="99"/>
    </row>
    <row r="129" spans="2:2" x14ac:dyDescent="0.25">
      <c r="B129" s="100"/>
    </row>
  </sheetData>
  <mergeCells count="1">
    <mergeCell ref="A120:B120"/>
  </mergeCells>
  <hyperlinks>
    <hyperlink ref="L70" r:id="rId1" location="funding"/>
    <hyperlink ref="L22" r:id="rId2"/>
    <hyperlink ref="L94" r:id="rId3" display="http://www.sba.gov/sites/default/files/files/1-508%20Compliant%20FY%202013%20CBJ%20FY%202011%20APR(1).pdf"/>
    <hyperlink ref="L78" r:id="rId4"/>
    <hyperlink ref="L79" r:id="rId5"/>
    <hyperlink ref="L80" r:id="rId6"/>
    <hyperlink ref="L53" r:id="rId7"/>
    <hyperlink ref="L54" r:id="rId8"/>
    <hyperlink ref="L52" r:id="rId9"/>
    <hyperlink ref="L4" r:id="rId10" display="http://www.obpa.usda.gov/budsum/FY13budsum.pdf"/>
    <hyperlink ref="L3" r:id="rId11" display="http://www.obpa.usda.gov/budsum/FY13budsum.pdf"/>
    <hyperlink ref="L14" r:id="rId12"/>
    <hyperlink ref="L5" r:id="rId13" display="http://www.obpa.usda.gov/budsum/FY13budsum.pdf"/>
    <hyperlink ref="L6" r:id="rId14" display="http://www.obpa.usda.gov/budsum/FY13budsum.pdf"/>
    <hyperlink ref="L7" r:id="rId15"/>
    <hyperlink ref="L8" r:id="rId16"/>
    <hyperlink ref="L9" r:id="rId17"/>
    <hyperlink ref="L58" r:id="rId18"/>
    <hyperlink ref="L60" r:id="rId19" display="http://www.dhs.gov/sites/default/files/publications/MGMT/FY 2014 BIB - FINAL -508 Formatted %284%29.pdf"/>
    <hyperlink ref="M58" r:id="rId20"/>
    <hyperlink ref="L62" r:id="rId21"/>
    <hyperlink ref="L75" r:id="rId22" display="http://www.fws.gov/budget/2014/FWS 2014 Budget Justifications.pdf"/>
    <hyperlink ref="L76" r:id="rId23"/>
    <hyperlink ref="L105" r:id="rId24"/>
    <hyperlink ref="L2" r:id="rId25" display="http://www3.rma.usda.gov/apps/sob/current_week/state2011.pdf"/>
    <hyperlink ref="L29" r:id="rId26"/>
    <hyperlink ref="L87" r:id="rId27"/>
    <hyperlink ref="L28" r:id="rId28"/>
    <hyperlink ref="L27" r:id="rId29"/>
    <hyperlink ref="L59" r:id="rId30"/>
  </hyperlinks>
  <printOptions gridLines="1"/>
  <pageMargins left="0.7" right="0.7" top="0.75" bottom="0.75" header="0.3" footer="0.3"/>
  <pageSetup orientation="landscape" blackAndWhite="1" r:id="rId3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2" workbookViewId="0">
      <selection activeCell="A36" sqref="A35:A36"/>
    </sheetView>
  </sheetViews>
  <sheetFormatPr defaultColWidth="8.85546875" defaultRowHeight="15" x14ac:dyDescent="0.25"/>
  <cols>
    <col min="1" max="1" width="45" style="2" customWidth="1"/>
    <col min="2" max="2" width="45" style="1" customWidth="1"/>
  </cols>
  <sheetData>
    <row r="1" spans="1:2" ht="14.25" customHeight="1" x14ac:dyDescent="0.25">
      <c r="A1" s="15" t="s">
        <v>9</v>
      </c>
      <c r="B1" s="15" t="s">
        <v>6</v>
      </c>
    </row>
    <row r="2" spans="1:2" ht="14.25" customHeight="1" x14ac:dyDescent="0.25">
      <c r="A2" s="9" t="s">
        <v>30</v>
      </c>
      <c r="B2" s="9" t="s">
        <v>30</v>
      </c>
    </row>
    <row r="3" spans="1:2" ht="14.25" customHeight="1" x14ac:dyDescent="0.25">
      <c r="A3" s="9" t="s">
        <v>30</v>
      </c>
      <c r="B3" s="9" t="s">
        <v>32</v>
      </c>
    </row>
    <row r="4" spans="1:2" ht="14.25" customHeight="1" x14ac:dyDescent="0.25">
      <c r="A4" s="9" t="s">
        <v>30</v>
      </c>
      <c r="B4" s="9" t="s">
        <v>33</v>
      </c>
    </row>
    <row r="5" spans="1:2" ht="14.25" customHeight="1" x14ac:dyDescent="0.25">
      <c r="A5" s="9"/>
      <c r="B5" s="9" t="s">
        <v>49</v>
      </c>
    </row>
    <row r="6" spans="1:2" ht="14.25" customHeight="1" x14ac:dyDescent="0.25">
      <c r="A6" s="9" t="s">
        <v>30</v>
      </c>
      <c r="B6" s="9" t="s">
        <v>34</v>
      </c>
    </row>
    <row r="7" spans="1:2" ht="14.25" customHeight="1" x14ac:dyDescent="0.25">
      <c r="A7" s="9" t="s">
        <v>30</v>
      </c>
      <c r="B7" s="9" t="s">
        <v>35</v>
      </c>
    </row>
    <row r="8" spans="1:2" ht="14.25" customHeight="1" x14ac:dyDescent="0.25">
      <c r="A8" s="9" t="s">
        <v>30</v>
      </c>
      <c r="B8" s="9" t="s">
        <v>50</v>
      </c>
    </row>
    <row r="9" spans="1:2" ht="14.25" customHeight="1" x14ac:dyDescent="0.25">
      <c r="A9" s="9" t="s">
        <v>30</v>
      </c>
      <c r="B9" s="9" t="s">
        <v>31</v>
      </c>
    </row>
    <row r="10" spans="1:2" ht="14.25" customHeight="1" x14ac:dyDescent="0.25">
      <c r="A10" s="9" t="s">
        <v>30</v>
      </c>
      <c r="B10" s="9" t="s">
        <v>47</v>
      </c>
    </row>
    <row r="11" spans="1:2" ht="14.25" customHeight="1" x14ac:dyDescent="0.25">
      <c r="A11" s="9" t="s">
        <v>30</v>
      </c>
      <c r="B11" s="9" t="s">
        <v>54</v>
      </c>
    </row>
    <row r="12" spans="1:2" ht="14.25" customHeight="1" x14ac:dyDescent="0.25">
      <c r="A12" s="7" t="s">
        <v>10</v>
      </c>
      <c r="B12" s="7" t="s">
        <v>4</v>
      </c>
    </row>
    <row r="13" spans="1:2" ht="14.25" customHeight="1" x14ac:dyDescent="0.25">
      <c r="A13" s="7" t="s">
        <v>10</v>
      </c>
      <c r="B13" s="6" t="s">
        <v>12</v>
      </c>
    </row>
    <row r="14" spans="1:2" ht="14.25" customHeight="1" x14ac:dyDescent="0.25">
      <c r="A14" s="7" t="s">
        <v>10</v>
      </c>
      <c r="B14" s="7" t="s">
        <v>5</v>
      </c>
    </row>
    <row r="15" spans="1:2" ht="14.25" customHeight="1" x14ac:dyDescent="0.25">
      <c r="A15" s="7" t="s">
        <v>10</v>
      </c>
      <c r="B15" s="7" t="s">
        <v>48</v>
      </c>
    </row>
    <row r="16" spans="1:2" ht="14.25" customHeight="1" x14ac:dyDescent="0.25">
      <c r="A16" s="7" t="s">
        <v>10</v>
      </c>
      <c r="B16" s="7" t="s">
        <v>44</v>
      </c>
    </row>
    <row r="17" spans="1:2" ht="14.25" customHeight="1" x14ac:dyDescent="0.25">
      <c r="A17" s="7" t="s">
        <v>10</v>
      </c>
      <c r="B17" s="7" t="s">
        <v>45</v>
      </c>
    </row>
    <row r="18" spans="1:2" ht="14.25" customHeight="1" x14ac:dyDescent="0.25">
      <c r="A18" s="7" t="s">
        <v>10</v>
      </c>
      <c r="B18" s="7" t="s">
        <v>0</v>
      </c>
    </row>
    <row r="19" spans="1:2" ht="14.25" customHeight="1" x14ac:dyDescent="0.25">
      <c r="A19" s="7" t="s">
        <v>10</v>
      </c>
      <c r="B19" s="7" t="s">
        <v>1</v>
      </c>
    </row>
    <row r="20" spans="1:2" ht="14.25" customHeight="1" x14ac:dyDescent="0.25">
      <c r="A20" s="7" t="s">
        <v>10</v>
      </c>
      <c r="B20" s="7" t="s">
        <v>2</v>
      </c>
    </row>
    <row r="21" spans="1:2" ht="14.25" customHeight="1" x14ac:dyDescent="0.25">
      <c r="A21" s="7" t="s">
        <v>10</v>
      </c>
      <c r="B21" s="7" t="s">
        <v>3</v>
      </c>
    </row>
    <row r="22" spans="1:2" ht="14.25" customHeight="1" x14ac:dyDescent="0.25">
      <c r="A22" s="7" t="s">
        <v>10</v>
      </c>
      <c r="B22" s="7" t="s">
        <v>51</v>
      </c>
    </row>
    <row r="23" spans="1:2" ht="14.25" customHeight="1" x14ac:dyDescent="0.25">
      <c r="A23" s="7" t="s">
        <v>10</v>
      </c>
      <c r="B23" s="7" t="s">
        <v>7</v>
      </c>
    </row>
    <row r="24" spans="1:2" ht="14.25" customHeight="1" x14ac:dyDescent="0.25">
      <c r="A24" s="7" t="s">
        <v>10</v>
      </c>
      <c r="B24" s="7" t="s">
        <v>46</v>
      </c>
    </row>
    <row r="25" spans="1:2" ht="14.25" customHeight="1" x14ac:dyDescent="0.25">
      <c r="A25" s="13" t="s">
        <v>55</v>
      </c>
      <c r="B25" s="13" t="s">
        <v>56</v>
      </c>
    </row>
    <row r="26" spans="1:2" ht="14.25" customHeight="1" x14ac:dyDescent="0.25">
      <c r="A26" s="7" t="s">
        <v>14</v>
      </c>
      <c r="B26" s="5" t="s">
        <v>15</v>
      </c>
    </row>
    <row r="27" spans="1:2" ht="14.25" customHeight="1" x14ac:dyDescent="0.25">
      <c r="A27" s="7" t="s">
        <v>14</v>
      </c>
      <c r="B27" s="7" t="s">
        <v>17</v>
      </c>
    </row>
    <row r="28" spans="1:2" ht="14.25" customHeight="1" x14ac:dyDescent="0.25">
      <c r="A28" s="7" t="s">
        <v>14</v>
      </c>
      <c r="B28" s="7" t="s">
        <v>16</v>
      </c>
    </row>
    <row r="29" spans="1:2" ht="14.25" customHeight="1" x14ac:dyDescent="0.25">
      <c r="A29" s="13" t="s">
        <v>52</v>
      </c>
      <c r="B29" s="13" t="s">
        <v>53</v>
      </c>
    </row>
    <row r="30" spans="1:2" ht="14.25" customHeight="1" x14ac:dyDescent="0.25">
      <c r="A30" s="7" t="s">
        <v>19</v>
      </c>
      <c r="B30" s="5" t="s">
        <v>20</v>
      </c>
    </row>
    <row r="31" spans="1:2" ht="14.25" customHeight="1" x14ac:dyDescent="0.25">
      <c r="A31" s="7" t="s">
        <v>19</v>
      </c>
      <c r="B31" s="5" t="s">
        <v>36</v>
      </c>
    </row>
    <row r="32" spans="1:2" ht="14.25" customHeight="1" x14ac:dyDescent="0.25">
      <c r="A32" s="13" t="s">
        <v>21</v>
      </c>
      <c r="B32" s="14" t="s">
        <v>22</v>
      </c>
    </row>
    <row r="33" spans="1:2" ht="14.25" customHeight="1" x14ac:dyDescent="0.25">
      <c r="A33" s="7" t="s">
        <v>26</v>
      </c>
      <c r="B33" s="5" t="s">
        <v>28</v>
      </c>
    </row>
    <row r="34" spans="1:2" ht="14.25" customHeight="1" x14ac:dyDescent="0.25">
      <c r="A34" s="7" t="s">
        <v>26</v>
      </c>
      <c r="B34" s="5" t="s">
        <v>29</v>
      </c>
    </row>
    <row r="35" spans="1:2" ht="14.25" customHeight="1" x14ac:dyDescent="0.25">
      <c r="A35" s="7" t="s">
        <v>26</v>
      </c>
      <c r="B35" s="5" t="s">
        <v>27</v>
      </c>
    </row>
    <row r="36" spans="1:2" ht="14.25" customHeight="1" x14ac:dyDescent="0.25">
      <c r="A36" s="13" t="s">
        <v>37</v>
      </c>
      <c r="B36" s="14" t="s">
        <v>38</v>
      </c>
    </row>
    <row r="37" spans="1:2" ht="14.25" customHeight="1" x14ac:dyDescent="0.25">
      <c r="A37" s="13" t="s">
        <v>37</v>
      </c>
      <c r="B37" s="14" t="s">
        <v>39</v>
      </c>
    </row>
    <row r="38" spans="1:2" ht="14.25" customHeight="1" x14ac:dyDescent="0.25">
      <c r="A38" s="7" t="s">
        <v>23</v>
      </c>
      <c r="B38" s="5" t="s">
        <v>24</v>
      </c>
    </row>
    <row r="39" spans="1:2" ht="14.25" customHeight="1" x14ac:dyDescent="0.25">
      <c r="A39" s="7" t="s">
        <v>23</v>
      </c>
      <c r="B39" s="5" t="s">
        <v>25</v>
      </c>
    </row>
    <row r="40" spans="1:2" ht="14.25" customHeight="1" x14ac:dyDescent="0.25">
      <c r="A40" s="13" t="s">
        <v>40</v>
      </c>
      <c r="B40" s="14" t="s">
        <v>41</v>
      </c>
    </row>
    <row r="41" spans="1:2" x14ac:dyDescent="0.25">
      <c r="A41" s="4"/>
      <c r="B41" s="3"/>
    </row>
    <row r="42" spans="1:2" x14ac:dyDescent="0.25">
      <c r="A42" s="4"/>
      <c r="B42" s="3"/>
    </row>
    <row r="43" spans="1:2" x14ac:dyDescent="0.25">
      <c r="A43" s="4"/>
      <c r="B43" s="3"/>
    </row>
    <row r="44" spans="1:2" x14ac:dyDescent="0.25">
      <c r="A44" s="4"/>
      <c r="B44" s="3"/>
    </row>
    <row r="45" spans="1:2" x14ac:dyDescent="0.25">
      <c r="A45" s="4"/>
      <c r="B45" s="3"/>
    </row>
    <row r="46" spans="1:2" x14ac:dyDescent="0.25">
      <c r="A46" s="4"/>
      <c r="B46" s="3"/>
    </row>
    <row r="47" spans="1:2" x14ac:dyDescent="0.25">
      <c r="A47" s="4"/>
      <c r="B47" s="3"/>
    </row>
    <row r="48" spans="1:2" x14ac:dyDescent="0.25">
      <c r="A48" s="4"/>
      <c r="B48" s="3"/>
    </row>
    <row r="49" spans="1:2" x14ac:dyDescent="0.25">
      <c r="A49" s="4"/>
      <c r="B49" s="3"/>
    </row>
    <row r="50" spans="1:2" x14ac:dyDescent="0.25">
      <c r="A50" s="4"/>
      <c r="B50" s="3"/>
    </row>
    <row r="51" spans="1:2" x14ac:dyDescent="0.25">
      <c r="A51" s="4"/>
      <c r="B51" s="3"/>
    </row>
    <row r="52" spans="1:2" x14ac:dyDescent="0.25">
      <c r="A52" s="4"/>
      <c r="B52" s="3"/>
    </row>
    <row r="53" spans="1:2" x14ac:dyDescent="0.25">
      <c r="A53" s="4"/>
      <c r="B53" s="3"/>
    </row>
    <row r="54" spans="1:2" x14ac:dyDescent="0.25">
      <c r="A54" s="4"/>
      <c r="B54" s="3"/>
    </row>
    <row r="55" spans="1:2" x14ac:dyDescent="0.25">
      <c r="A55" s="4"/>
      <c r="B55" s="3"/>
    </row>
    <row r="56" spans="1:2" x14ac:dyDescent="0.25">
      <c r="A56" s="4"/>
      <c r="B56" s="3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A3" sqref="A3"/>
    </sheetView>
  </sheetViews>
  <sheetFormatPr defaultColWidth="8.85546875" defaultRowHeight="15" x14ac:dyDescent="0.25"/>
  <cols>
    <col min="1" max="9" width="12.28515625" style="2" customWidth="1"/>
    <col min="10" max="10" width="12.28515625" style="19" customWidth="1"/>
  </cols>
  <sheetData>
    <row r="1" spans="1:16" s="1" customFormat="1" ht="90" x14ac:dyDescent="0.25">
      <c r="A1" s="2" t="s">
        <v>9</v>
      </c>
      <c r="B1" s="15" t="s">
        <v>60</v>
      </c>
      <c r="C1" s="15" t="s">
        <v>61</v>
      </c>
      <c r="D1" s="15" t="s">
        <v>63</v>
      </c>
      <c r="E1" s="15" t="s">
        <v>62</v>
      </c>
      <c r="F1" s="15" t="s">
        <v>64</v>
      </c>
      <c r="G1" s="15" t="s">
        <v>68</v>
      </c>
      <c r="H1" s="15" t="s">
        <v>8</v>
      </c>
      <c r="I1" s="16" t="s">
        <v>11</v>
      </c>
      <c r="J1" s="18" t="s">
        <v>43</v>
      </c>
    </row>
    <row r="2" spans="1:16" s="1" customFormat="1" ht="60" x14ac:dyDescent="0.25">
      <c r="A2" s="13" t="s">
        <v>65</v>
      </c>
      <c r="B2" s="9" t="s">
        <v>119</v>
      </c>
      <c r="C2" s="9" t="s">
        <v>49</v>
      </c>
      <c r="D2" s="9"/>
      <c r="E2" s="9">
        <v>90</v>
      </c>
      <c r="F2" s="9">
        <v>35.5</v>
      </c>
      <c r="G2" s="9" t="s">
        <v>66</v>
      </c>
      <c r="H2" s="11" t="s">
        <v>67</v>
      </c>
      <c r="I2" s="9"/>
      <c r="J2" s="9"/>
      <c r="K2" s="11"/>
      <c r="L2" s="11"/>
      <c r="M2" s="11"/>
      <c r="N2" s="9"/>
      <c r="O2" s="8"/>
      <c r="P2" s="10"/>
    </row>
    <row r="3" spans="1:16" ht="45" x14ac:dyDescent="0.25">
      <c r="A3" s="2" t="s">
        <v>70</v>
      </c>
      <c r="B3" s="2" t="s">
        <v>30</v>
      </c>
      <c r="C3" s="2" t="s">
        <v>71</v>
      </c>
      <c r="D3" s="2">
        <v>5.6522639999999997</v>
      </c>
      <c r="E3" s="2">
        <v>0.12881600000000001</v>
      </c>
      <c r="F3" s="2" t="s">
        <v>72</v>
      </c>
      <c r="G3" s="2" t="s">
        <v>73</v>
      </c>
      <c r="J3" s="19" t="s">
        <v>74</v>
      </c>
    </row>
    <row r="4" spans="1:16" s="1" customFormat="1" ht="45" x14ac:dyDescent="0.25">
      <c r="A4" s="2" t="s">
        <v>65</v>
      </c>
      <c r="B4" s="9" t="s">
        <v>30</v>
      </c>
      <c r="C4" s="9" t="s">
        <v>33</v>
      </c>
      <c r="D4" s="9">
        <v>79.534999999999997</v>
      </c>
      <c r="E4" s="9">
        <v>38.415999999999997</v>
      </c>
      <c r="F4" s="9" t="s">
        <v>66</v>
      </c>
      <c r="G4" s="11" t="s">
        <v>67</v>
      </c>
      <c r="H4" s="9"/>
      <c r="I4" s="9"/>
      <c r="J4" s="20" t="s">
        <v>77</v>
      </c>
      <c r="K4" s="11"/>
      <c r="L4" s="11"/>
      <c r="M4" s="11"/>
      <c r="N4" s="9"/>
      <c r="O4" s="12"/>
      <c r="P4" s="10"/>
    </row>
    <row r="5" spans="1:16" ht="30" x14ac:dyDescent="0.25">
      <c r="A5" s="2" t="s">
        <v>65</v>
      </c>
      <c r="B5" s="9" t="s">
        <v>30</v>
      </c>
      <c r="C5" s="9" t="s">
        <v>78</v>
      </c>
      <c r="D5" s="9">
        <v>7.34</v>
      </c>
      <c r="E5" s="9">
        <v>7.1341000000000001</v>
      </c>
      <c r="F5" s="9" t="s">
        <v>66</v>
      </c>
      <c r="G5" s="11" t="s">
        <v>67</v>
      </c>
      <c r="H5" s="9"/>
      <c r="I5" s="9"/>
      <c r="J5" s="20" t="s">
        <v>79</v>
      </c>
    </row>
    <row r="6" spans="1:16" ht="75" x14ac:dyDescent="0.25">
      <c r="A6" s="2" t="s">
        <v>70</v>
      </c>
      <c r="B6" s="2" t="s">
        <v>30</v>
      </c>
      <c r="C6" s="2" t="s">
        <v>81</v>
      </c>
      <c r="D6" s="2">
        <v>0</v>
      </c>
      <c r="E6" s="2">
        <v>1</v>
      </c>
      <c r="F6" s="2" t="s">
        <v>66</v>
      </c>
      <c r="G6" s="11" t="s">
        <v>67</v>
      </c>
      <c r="J6" s="19" t="s">
        <v>82</v>
      </c>
    </row>
    <row r="7" spans="1:16" ht="75" x14ac:dyDescent="0.25">
      <c r="A7" s="2" t="s">
        <v>70</v>
      </c>
      <c r="B7" s="2" t="s">
        <v>30</v>
      </c>
      <c r="C7" s="2" t="s">
        <v>83</v>
      </c>
      <c r="D7" s="2">
        <v>10.5</v>
      </c>
      <c r="E7" s="2">
        <v>10</v>
      </c>
      <c r="F7" s="2">
        <v>5</v>
      </c>
      <c r="G7" s="11" t="s">
        <v>67</v>
      </c>
      <c r="H7" s="2" t="s">
        <v>84</v>
      </c>
      <c r="J7" s="19" t="s">
        <v>85</v>
      </c>
    </row>
    <row r="8" spans="1:16" ht="90" x14ac:dyDescent="0.25">
      <c r="A8" s="2" t="s">
        <v>70</v>
      </c>
      <c r="B8" s="2" t="s">
        <v>30</v>
      </c>
      <c r="C8" s="2" t="s">
        <v>86</v>
      </c>
      <c r="D8" s="2">
        <v>140.19999999999999</v>
      </c>
      <c r="E8" s="2">
        <v>50</v>
      </c>
      <c r="F8" s="2">
        <v>30</v>
      </c>
      <c r="J8" s="19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ColWidth="8.85546875" defaultRowHeight="15" x14ac:dyDescent="0.25"/>
  <cols>
    <col min="1" max="1" width="10.140625" bestFit="1" customWidth="1"/>
  </cols>
  <sheetData>
    <row r="1" spans="1:1" x14ac:dyDescent="0.25">
      <c r="A1" s="21"/>
    </row>
    <row r="2" spans="1:1" x14ac:dyDescent="0.25">
      <c r="A2" s="22"/>
    </row>
    <row r="3" spans="1:1" x14ac:dyDescent="0.25">
      <c r="A3" s="2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Disaster spending</vt:lpstr>
      <vt:lpstr>Sheet2</vt:lpstr>
      <vt:lpstr>Mitigation Spending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Mayhah Suri</dc:creator>
  <cp:lastModifiedBy>dweiss</cp:lastModifiedBy>
  <cp:lastPrinted>2013-04-25T21:58:16Z</cp:lastPrinted>
  <dcterms:created xsi:type="dcterms:W3CDTF">2013-03-22T20:21:42Z</dcterms:created>
  <dcterms:modified xsi:type="dcterms:W3CDTF">2013-04-26T20:56:53Z</dcterms:modified>
</cp:coreProperties>
</file>