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540" yWindow="360" windowWidth="12210" windowHeight="13380"/>
  </bookViews>
  <sheets>
    <sheet name="State Contributions" sheetId="1" r:id="rId1"/>
    <sheet name="American Electric" sheetId="2" state="hidden" r:id="rId2"/>
  </sheets>
  <definedNames>
    <definedName name="Z_80FA2573_ABD9_421F_948E_DCD67F8F36F2_.wvu.Cols" localSheetId="0" hidden="1">'State Contributions'!$F:$F</definedName>
  </definedNames>
  <calcPr calcId="145621" concurrentCalc="0"/>
  <customWorkbookViews>
    <customWorkbookView name="Jackie - Personal View" guid="{80FA2573-ABD9-421F-948E-DCD67F8F36F2}" mergeInterval="0" personalView="1" maximized="1" windowWidth="1280" windowHeight="799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2" i="1"/>
  <c r="G5" i="1"/>
  <c r="G8" i="1"/>
  <c r="G11" i="1"/>
  <c r="G27" i="1"/>
  <c r="G32" i="1"/>
  <c r="G35" i="1"/>
  <c r="G44" i="1"/>
  <c r="G47" i="1"/>
  <c r="G52" i="1"/>
  <c r="G56" i="1"/>
  <c r="G71" i="1"/>
  <c r="G75" i="1"/>
  <c r="G80" i="1"/>
  <c r="M19" i="2"/>
  <c r="M18" i="2"/>
  <c r="L18" i="2"/>
  <c r="K18" i="2"/>
  <c r="J18" i="2"/>
  <c r="I18" i="2"/>
  <c r="H18" i="2"/>
  <c r="G18" i="2"/>
  <c r="F18" i="2"/>
  <c r="E18" i="2"/>
  <c r="D18" i="2"/>
  <c r="C18" i="2"/>
  <c r="B18" i="2"/>
  <c r="C16" i="2"/>
  <c r="D15" i="2"/>
  <c r="B15" i="2"/>
  <c r="L14" i="2"/>
  <c r="J14" i="2"/>
  <c r="D13" i="2"/>
  <c r="J12" i="2"/>
  <c r="D12" i="2"/>
  <c r="B12" i="2"/>
  <c r="B10" i="2"/>
  <c r="C9" i="2"/>
  <c r="L6" i="2"/>
  <c r="J6" i="2"/>
  <c r="D6" i="2"/>
  <c r="B6" i="2"/>
  <c r="H3" i="2"/>
  <c r="F3" i="2"/>
  <c r="D80" i="1"/>
  <c r="E80" i="1"/>
  <c r="F80" i="1"/>
</calcChain>
</file>

<file path=xl/sharedStrings.xml><?xml version="1.0" encoding="utf-8"?>
<sst xmlns="http://schemas.openxmlformats.org/spreadsheetml/2006/main" count="86" uniqueCount="86">
  <si>
    <t>Oklahoma</t>
  </si>
  <si>
    <t>Gov. Mary Fallin</t>
  </si>
  <si>
    <t>AG Scott Pruitt</t>
  </si>
  <si>
    <t>Utilities</t>
  </si>
  <si>
    <t>Oil &amp; Gas</t>
  </si>
  <si>
    <t>Alabama</t>
  </si>
  <si>
    <t>Gov. Robert Bentley</t>
  </si>
  <si>
    <t>AG Luther Strange</t>
  </si>
  <si>
    <t>Florida</t>
  </si>
  <si>
    <t>Gov. Rick Scott</t>
  </si>
  <si>
    <t>AG Pam Bondi</t>
  </si>
  <si>
    <t>South Carolina</t>
  </si>
  <si>
    <t>Gov. Nikki Haley</t>
  </si>
  <si>
    <t>AG Alan Wilson</t>
  </si>
  <si>
    <t>Texas</t>
  </si>
  <si>
    <t>Gov. Rick Perry</t>
  </si>
  <si>
    <t>AG Greg Abbott</t>
  </si>
  <si>
    <t>Kansas</t>
  </si>
  <si>
    <t>Kentucky</t>
  </si>
  <si>
    <t>Nebraska</t>
  </si>
  <si>
    <t>Virginia</t>
  </si>
  <si>
    <t>Gov. Sam Brownback</t>
  </si>
  <si>
    <t>Gov. Dave Heineman</t>
  </si>
  <si>
    <t>AG Jon Bruning</t>
  </si>
  <si>
    <t>Gov. Bob McDonnell</t>
  </si>
  <si>
    <t>AG Kenneth Cuccinelli</t>
  </si>
  <si>
    <t>Coal Mining</t>
  </si>
  <si>
    <t>2005 (ran for AG)</t>
  </si>
  <si>
    <t>Georgia</t>
  </si>
  <si>
    <t>Gov. Nathan Deal</t>
  </si>
  <si>
    <t>AG Sam Olsens</t>
  </si>
  <si>
    <t>Louisiana</t>
  </si>
  <si>
    <t>Gov. Bobby Jindal</t>
  </si>
  <si>
    <t>AG James Caldwell</t>
  </si>
  <si>
    <t>Michigan</t>
  </si>
  <si>
    <t>Gov. Rick Snyder</t>
  </si>
  <si>
    <t>AG Bill Schuette</t>
  </si>
  <si>
    <t>Ohio</t>
  </si>
  <si>
    <t>Gov. John Kasich</t>
  </si>
  <si>
    <t>AG Mike DeWine</t>
  </si>
  <si>
    <t>Wisconsin</t>
  </si>
  <si>
    <t>Gov. Scott Walker</t>
  </si>
  <si>
    <t>AG Van Hollen</t>
  </si>
  <si>
    <t>TOTAL</t>
  </si>
  <si>
    <t>Indiana</t>
  </si>
  <si>
    <t>Total</t>
  </si>
  <si>
    <t>AEP</t>
  </si>
  <si>
    <t>Southern</t>
  </si>
  <si>
    <t>Duke</t>
  </si>
  <si>
    <t>Gov. Mitch Daniels</t>
  </si>
  <si>
    <t>http://www.followthemoney.org/database/uniquecandidate.phtml?uc=49355</t>
  </si>
  <si>
    <t>http://www.followthemoney.org/database/uniquecandidate.phtml?uc=5032</t>
  </si>
  <si>
    <t>http://www.followthemoney.org/database/uniquecandidate.phtml?uc=20234</t>
  </si>
  <si>
    <t>http://www.followthemoney.org/database/uniquecandidate.phtml?uc=20394</t>
  </si>
  <si>
    <t>http://www.followthemoney.org/database/uniquecandidate.phtml?uc=139664</t>
  </si>
  <si>
    <t>2011 (President)*</t>
  </si>
  <si>
    <t>http://www.followthemoney.org/database/uniquecandidate.phtml?uc=142907</t>
  </si>
  <si>
    <t>http://www.followthemoney.org/database/uniquecandidate.phtml?uc=139374</t>
  </si>
  <si>
    <t>http://www.followthemoney.org/database/uniquecandidate.phtml?uc=65402</t>
  </si>
  <si>
    <t>AG Greg Zoeller</t>
  </si>
  <si>
    <t>http://www.followthemoney.org/database/uniquecandidate.phtml?uc=12320</t>
  </si>
  <si>
    <t>http://www.followthemoney.org/database/uniquecandidate.phtml?uc=15453</t>
  </si>
  <si>
    <t>http://www.followthemoney.org/database/uniquecandidate.phtml?uc=6845</t>
  </si>
  <si>
    <t>http://www.opensecrets.org/pres12/indus.php?cycle=2012&amp;id=N00033486</t>
  </si>
  <si>
    <t>Coal +Utilities</t>
  </si>
  <si>
    <t>Alabama Total</t>
  </si>
  <si>
    <t>Florida Total</t>
  </si>
  <si>
    <t>Georgia Total</t>
  </si>
  <si>
    <t>Indiana Total</t>
  </si>
  <si>
    <t>Kansas Total</t>
  </si>
  <si>
    <t>Louisiana Total</t>
  </si>
  <si>
    <t>Michigan Total</t>
  </si>
  <si>
    <t>Nebraska Total</t>
  </si>
  <si>
    <t>Ohio Total</t>
  </si>
  <si>
    <t>Oklahoma Total</t>
  </si>
  <si>
    <t>South Carolina Total</t>
  </si>
  <si>
    <t>Texas Total</t>
  </si>
  <si>
    <t>Virginia Total</t>
  </si>
  <si>
    <t>Wisconsin Total</t>
  </si>
  <si>
    <t>AG Derek Schmidt</t>
  </si>
  <si>
    <t xml:space="preserve">http://www.opensecrets.org/politicians/contrib.php?cycle=2008&amp;cid=N00027781&amp;type=I&amp;newmem=N </t>
  </si>
  <si>
    <t>(Pres. Campaign) 2008</t>
  </si>
  <si>
    <t>http://www.opensecrets.org/pres08/indus.php?cycle=2008&amp;cid=N00005244</t>
  </si>
  <si>
    <t>Source (*Open Secrets data)</t>
  </si>
  <si>
    <t>*Estimate is conservative because 2011 state campaign data is not in yet for Governor Bobby Jindal, nor Governor Scott Walker’s 2012 anti-recall campaign.</t>
  </si>
  <si>
    <t>Sources: Follow the Money, http://followthemoney.org and Open Secrets, http://www.opensecrets.org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</si>
</sst>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Verdana"/>
      <family val="2"/>
    </font>
    <font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/>
    <xf numFmtId="0" fontId="4" fillId="2" borderId="0" xfId="0" applyFont="1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7" fillId="2" borderId="1" xfId="0" applyFont="1" applyFill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6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6" borderId="0" xfId="0" applyFill="1"/>
    <xf numFmtId="0" fontId="7" fillId="6" borderId="1" xfId="0" applyFont="1" applyFill="1" applyBorder="1"/>
    <xf numFmtId="164" fontId="7" fillId="6" borderId="1" xfId="2" applyNumberFormat="1" applyFont="1" applyFill="1" applyBorder="1"/>
    <xf numFmtId="164" fontId="8" fillId="6" borderId="1" xfId="2" applyNumberFormat="1" applyFont="1" applyFill="1" applyBorder="1" applyAlignment="1">
      <alignment vertical="center"/>
    </xf>
    <xf numFmtId="164" fontId="9" fillId="6" borderId="1" xfId="2" applyNumberFormat="1" applyFont="1" applyFill="1" applyBorder="1" applyAlignment="1">
      <alignment vertical="center"/>
    </xf>
    <xf numFmtId="164" fontId="10" fillId="6" borderId="1" xfId="2" applyNumberFormat="1" applyFont="1" applyFill="1" applyBorder="1" applyAlignment="1">
      <alignment vertical="center"/>
    </xf>
    <xf numFmtId="0" fontId="0" fillId="7" borderId="0" xfId="0" applyFill="1"/>
    <xf numFmtId="0" fontId="7" fillId="7" borderId="1" xfId="0" applyFont="1" applyFill="1" applyBorder="1"/>
    <xf numFmtId="164" fontId="7" fillId="7" borderId="1" xfId="2" applyNumberFormat="1" applyFont="1" applyFill="1" applyBorder="1"/>
    <xf numFmtId="0" fontId="0" fillId="8" borderId="0" xfId="0" applyFill="1"/>
    <xf numFmtId="0" fontId="7" fillId="8" borderId="1" xfId="0" applyFont="1" applyFill="1" applyBorder="1"/>
    <xf numFmtId="164" fontId="7" fillId="8" borderId="1" xfId="2" applyNumberFormat="1" applyFont="1" applyFill="1" applyBorder="1"/>
    <xf numFmtId="164" fontId="9" fillId="8" borderId="1" xfId="2" applyNumberFormat="1" applyFont="1" applyFill="1" applyBorder="1" applyAlignment="1">
      <alignment vertical="center"/>
    </xf>
    <xf numFmtId="164" fontId="10" fillId="8" borderId="1" xfId="2" applyNumberFormat="1" applyFont="1" applyFill="1" applyBorder="1" applyAlignment="1">
      <alignment vertical="center"/>
    </xf>
    <xf numFmtId="164" fontId="11" fillId="9" borderId="0" xfId="0" applyNumberFormat="1" applyFont="1" applyFill="1"/>
    <xf numFmtId="6" fontId="2" fillId="0" borderId="0" xfId="0" applyNumberFormat="1" applyFont="1"/>
    <xf numFmtId="0" fontId="0" fillId="0" borderId="0" xfId="0" applyBorder="1"/>
    <xf numFmtId="0" fontId="1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164" fontId="1" fillId="3" borderId="1" xfId="2" applyNumberFormat="1" applyFont="1" applyFill="1" applyBorder="1" applyAlignment="1">
      <alignment wrapText="1"/>
    </xf>
    <xf numFmtId="164" fontId="0" fillId="0" borderId="1" xfId="2" applyNumberFormat="1" applyFont="1" applyBorder="1"/>
    <xf numFmtId="164" fontId="0" fillId="0" borderId="0" xfId="0" applyNumberFormat="1"/>
    <xf numFmtId="0" fontId="0" fillId="0" borderId="2" xfId="0" applyBorder="1"/>
    <xf numFmtId="164" fontId="0" fillId="0" borderId="2" xfId="2" applyNumberFormat="1" applyFont="1" applyBorder="1"/>
    <xf numFmtId="0" fontId="12" fillId="10" borderId="1" xfId="0" applyFont="1" applyFill="1" applyBorder="1"/>
    <xf numFmtId="164" fontId="13" fillId="10" borderId="1" xfId="2" applyNumberFormat="1" applyFont="1" applyFill="1" applyBorder="1"/>
    <xf numFmtId="164" fontId="13" fillId="10" borderId="1" xfId="0" applyNumberFormat="1" applyFont="1" applyFill="1" applyBorder="1"/>
    <xf numFmtId="0" fontId="13" fillId="10" borderId="1" xfId="0" applyFont="1" applyFill="1" applyBorder="1"/>
    <xf numFmtId="164" fontId="14" fillId="10" borderId="1" xfId="2" applyNumberFormat="1" applyFont="1" applyFill="1" applyBorder="1"/>
    <xf numFmtId="164" fontId="12" fillId="10" borderId="1" xfId="2" applyNumberFormat="1" applyFont="1" applyFill="1" applyBorder="1"/>
    <xf numFmtId="0" fontId="0" fillId="11" borderId="1" xfId="0" applyFill="1" applyBorder="1"/>
    <xf numFmtId="0" fontId="1" fillId="11" borderId="1" xfId="0" applyFont="1" applyFill="1" applyBorder="1"/>
    <xf numFmtId="164" fontId="2" fillId="11" borderId="1" xfId="2" applyNumberFormat="1" applyFont="1" applyFill="1" applyBorder="1"/>
    <xf numFmtId="164" fontId="0" fillId="11" borderId="1" xfId="0" applyNumberFormat="1" applyFill="1" applyBorder="1"/>
    <xf numFmtId="0" fontId="0" fillId="12" borderId="1" xfId="0" applyFill="1" applyBorder="1"/>
    <xf numFmtId="0" fontId="1" fillId="12" borderId="1" xfId="0" applyFont="1" applyFill="1" applyBorder="1"/>
    <xf numFmtId="164" fontId="2" fillId="12" borderId="1" xfId="2" applyNumberFormat="1" applyFont="1" applyFill="1" applyBorder="1"/>
    <xf numFmtId="164" fontId="0" fillId="12" borderId="1" xfId="0" applyNumberFormat="1" applyFill="1" applyBorder="1"/>
    <xf numFmtId="164" fontId="14" fillId="11" borderId="1" xfId="2" applyNumberFormat="1" applyFont="1" applyFill="1" applyBorder="1"/>
    <xf numFmtId="0" fontId="15" fillId="11" borderId="1" xfId="1" applyFont="1" applyFill="1" applyBorder="1"/>
    <xf numFmtId="164" fontId="0" fillId="11" borderId="1" xfId="2" applyNumberFormat="1" applyFont="1" applyFill="1" applyBorder="1"/>
    <xf numFmtId="164" fontId="0" fillId="12" borderId="1" xfId="2" applyNumberFormat="1" applyFont="1" applyFill="1" applyBorder="1"/>
    <xf numFmtId="164" fontId="2" fillId="12" borderId="1" xfId="2" applyNumberFormat="1" applyFont="1" applyFill="1" applyBorder="1" applyAlignment="1">
      <alignment horizontal="right" vertical="center" wrapText="1"/>
    </xf>
    <xf numFmtId="6" fontId="0" fillId="11" borderId="1" xfId="0" applyNumberFormat="1" applyFill="1" applyBorder="1"/>
    <xf numFmtId="0" fontId="16" fillId="11" borderId="1" xfId="0" applyFont="1" applyFill="1" applyBorder="1"/>
    <xf numFmtId="0" fontId="17" fillId="11" borderId="1" xfId="0" applyFont="1" applyFill="1" applyBorder="1"/>
    <xf numFmtId="164" fontId="16" fillId="11" borderId="1" xfId="2" applyNumberFormat="1" applyFont="1" applyFill="1" applyBorder="1"/>
    <xf numFmtId="164" fontId="18" fillId="11" borderId="1" xfId="2" applyNumberFormat="1" applyFont="1" applyFill="1" applyBorder="1"/>
    <xf numFmtId="164" fontId="2" fillId="11" borderId="1" xfId="2" applyNumberFormat="1" applyFont="1" applyFill="1" applyBorder="1" applyAlignment="1">
      <alignment horizontal="right" vertical="center" wrapText="1"/>
    </xf>
    <xf numFmtId="0" fontId="3" fillId="11" borderId="1" xfId="1" applyFill="1" applyBorder="1"/>
    <xf numFmtId="0" fontId="16" fillId="12" borderId="1" xfId="0" applyFont="1" applyFill="1" applyBorder="1"/>
    <xf numFmtId="0" fontId="17" fillId="12" borderId="1" xfId="0" applyFont="1" applyFill="1" applyBorder="1"/>
    <xf numFmtId="164" fontId="16" fillId="12" borderId="1" xfId="2" applyNumberFormat="1" applyFont="1" applyFill="1" applyBorder="1"/>
    <xf numFmtId="164" fontId="18" fillId="12" borderId="1" xfId="2" applyNumberFormat="1" applyFont="1" applyFill="1" applyBorder="1"/>
    <xf numFmtId="164" fontId="18" fillId="12" borderId="1" xfId="2" applyNumberFormat="1" applyFont="1" applyFill="1" applyBorder="1" applyAlignment="1">
      <alignment horizontal="right" vertical="center" wrapText="1"/>
    </xf>
    <xf numFmtId="0" fontId="0" fillId="11" borderId="1" xfId="0" applyFill="1" applyBorder="1" applyAlignment="1">
      <alignment horizontal="right"/>
    </xf>
    <xf numFmtId="164" fontId="12" fillId="10" borderId="1" xfId="0" applyNumberFormat="1" applyFont="1" applyFill="1" applyBorder="1"/>
    <xf numFmtId="0" fontId="0" fillId="0" borderId="0" xfId="0" applyFill="1"/>
    <xf numFmtId="0" fontId="1" fillId="3" borderId="1" xfId="0" applyFont="1" applyFill="1" applyBorder="1" applyAlignment="1">
      <alignment wrapText="1"/>
    </xf>
    <xf numFmtId="0" fontId="19" fillId="0" borderId="0" xfId="0" applyFont="1" applyAlignment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70B49C0-632D-4C54-A13A-7310BFEAF0CE}" diskRevisions="1" revisionId="20" version="4">
  <header guid="{5703A03B-7BD5-43D7-9A2D-6D9A13C8AC11}" dateTime="2012-02-09T15:34:24" maxSheetId="3" userName="Jackie" r:id="rId1">
    <sheetIdMap count="2">
      <sheetId val="1"/>
      <sheetId val="2"/>
    </sheetIdMap>
  </header>
  <header guid="{B127AEB5-D5F2-4D6A-999D-7923D36F3642}" dateTime="2012-02-09T16:08:27" maxSheetId="3" userName="Jackie" r:id="rId2" minRId="1" maxRId="14">
    <sheetIdMap count="2">
      <sheetId val="1"/>
      <sheetId val="2"/>
    </sheetIdMap>
  </header>
  <header guid="{9CDC01AC-0516-4575-BC06-EACB2A7110FE}" dateTime="2012-02-09T17:11:03" maxSheetId="3" userName="Jackie" r:id="rId3" minRId="15" maxRId="18">
    <sheetIdMap count="2">
      <sheetId val="1"/>
      <sheetId val="2"/>
    </sheetIdMap>
  </header>
  <header guid="{670B49C0-632D-4C54-A13A-7310BFEAF0CE}" dateTime="2012-02-09T17:20:12" maxSheetId="3" userName="Jackie" r:id="rId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48:XFD48" action="insertRow">
    <undo index="0" exp="area" ref3D="1" dr="$F$1:$F$1048576" dn="Z_80FA2573_ABD9_421F_948E_DCD67F8F36F2_.wvu.Cols" sId="1"/>
  </rrc>
  <rcc rId="2" sId="1">
    <nc r="A48">
      <v>2008</v>
    </nc>
  </rcc>
  <rcc rId="3" sId="1" numFmtId="34">
    <nc r="E48">
      <v>10000</v>
    </nc>
  </rcc>
  <rfmt sheetId="1" xfDxf="1" sqref="H48" start="0" length="0"/>
  <rcc rId="4" sId="1">
    <nc r="H48" t="inlineStr">
      <is>
        <t xml:space="preserve">http://www.opensecrets.org/politicians/contrib.php?cycle=2008&amp;cid=N00027781&amp;type=I&amp;newmem=N </t>
      </is>
    </nc>
  </rcc>
  <rcc rId="5" sId="1">
    <oc r="H47" t="inlineStr">
      <is>
        <t>include her last house race?</t>
      </is>
    </oc>
    <nc r="H47"/>
  </rcc>
  <rcc rId="6" sId="1">
    <oc r="H56" t="inlineStr">
      <is>
        <t>includes his pres race?</t>
      </is>
    </oc>
    <nc r="H56"/>
  </rcc>
  <rcc rId="7" sId="1">
    <oc r="H26" t="inlineStr">
      <is>
        <t>include jindal 2011 campaign?</t>
      </is>
    </oc>
    <nc r="H26" t="inlineStr">
      <is>
        <t>no 2011 data posted yet</t>
      </is>
    </nc>
  </rcc>
  <rrc rId="8" sId="1" ref="A25:XFD25" action="insertRow">
    <undo index="0" exp="area" ref3D="1" dr="$F$1:$F$1048576" dn="Z_80FA2573_ABD9_421F_948E_DCD67F8F36F2_.wvu.Cols" sId="1"/>
  </rrc>
  <rcc rId="9" sId="1">
    <nc r="A25" t="inlineStr">
      <is>
        <t>(Pres. Campaign) 2008</t>
      </is>
    </nc>
  </rcc>
  <rfmt sheetId="1" sqref="A25">
    <dxf>
      <alignment horizontal="right" readingOrder="0"/>
    </dxf>
  </rfmt>
  <rcc rId="10" sId="1" numFmtId="34">
    <nc r="D25">
      <v>38000</v>
    </nc>
  </rcc>
  <rcc rId="11" sId="1" xfDxf="1" dxf="1">
    <nc r="H25" t="inlineStr">
      <is>
        <t>http://www.opensecrets.org/pres08/indus.php?cycle=2008&amp;cid=N00005244</t>
      </is>
    </nc>
  </rcc>
  <rcc rId="12" sId="1">
    <oc r="H19" t="inlineStr">
      <is>
        <t>include brownback last senate race? Prez campaign?</t>
      </is>
    </oc>
    <nc r="H19"/>
  </rcc>
  <rcc rId="13" sId="1">
    <oc r="H72" t="inlineStr">
      <is>
        <t>does he have a pac?  Included?</t>
      </is>
    </oc>
    <nc r="H72"/>
  </rcc>
  <rcc rId="14" sId="1">
    <oc r="H75" t="inlineStr">
      <is>
        <t>include walkers anti recall campaign?</t>
      </is>
    </oc>
    <nc r="H75" t="inlineStr">
      <is>
        <t>not on either site - can't find industry breakdown of donations, both rebecca and I looked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:H1" start="0" length="2147483647">
    <dxf>
      <font>
        <b val="0"/>
      </font>
    </dxf>
  </rfmt>
  <rfmt sheetId="1" sqref="D1:H1" start="0" length="2147483647">
    <dxf>
      <font>
        <b/>
      </font>
    </dxf>
  </rfmt>
  <rcc rId="15" sId="1">
    <oc r="H27" t="inlineStr">
      <is>
        <t>no 2011 data posted yet</t>
      </is>
    </oc>
    <nc r="H27"/>
  </rcc>
  <rcc rId="16" sId="1">
    <oc r="H75" t="inlineStr">
      <is>
        <t>not on either site - can't find industry breakdown of donations, both rebecca and I looked</t>
      </is>
    </oc>
    <nc r="H75"/>
  </rcc>
  <rfmt sheetId="1" sqref="A81" start="0" length="0">
    <dxf>
      <border outline="0">
        <left/>
        <right/>
        <bottom/>
      </border>
    </dxf>
  </rfmt>
  <rcc rId="17" sId="1" xfDxf="1" dxf="1">
    <nc r="A81" t="inlineStr">
      <is>
        <t>*Estimate is conservative because 2011 state campaign data is not in yet for Governor Bobby Jindal, nor Governor Scott Walker’s 2012 anti-recall campaign.</t>
      </is>
    </nc>
    <ndxf>
      <font>
        <sz val="8"/>
      </font>
      <alignment vertical="center" readingOrder="0"/>
    </ndxf>
  </rcc>
  <rfmt sheetId="1" sqref="A82" start="0" length="0">
    <dxf>
      <border outline="0">
        <left/>
        <right/>
        <top/>
        <bottom/>
      </border>
    </dxf>
  </rfmt>
  <rcc rId="18" sId="1" xfDxf="1" dxf="1">
    <nc r="A82" t="inlineStr">
      <is>
        <t>Sources: Follow the Money, http://followthemoney.org and Open Secrets, http://www.opensecrets.org</t>
      </is>
    </nc>
    <ndxf>
      <font>
        <sz val="8"/>
      </font>
      <alignment vertical="center" readingOrder="0"/>
    </ndxf>
  </rcc>
  <rcv guid="{80FA2573-ABD9-421F-948E-DCD67F8F36F2}" action="delete"/>
  <rdn rId="0" localSheetId="1" customView="1" name="Z_80FA2573_ABD9_421F_948E_DCD67F8F36F2_.wvu.Cols" hidden="1" oldHidden="1">
    <formula>'State Contributions'!$F:$F</formula>
    <oldFormula>'State Contributions'!$F:$F</oldFormula>
  </rdn>
  <rcv guid="{80FA2573-ABD9-421F-948E-DCD67F8F36F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FA2573-ABD9-421F-948E-DCD67F8F36F2}" action="delete"/>
  <rdn rId="0" localSheetId="1" customView="1" name="Z_80FA2573_ABD9_421F_948E_DCD67F8F36F2_.wvu.Cols" hidden="1" oldHidden="1">
    <formula>'State Contributions'!$F:$F</formula>
    <oldFormula>'State Contributions'!$F:$F</oldFormula>
  </rdn>
  <rcv guid="{80FA2573-ABD9-421F-948E-DCD67F8F36F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llowthemoney.org/database/uniquecandidate.phtml?uc=65402" TargetMode="External"/><Relationship Id="rId13" Type="http://schemas.openxmlformats.org/officeDocument/2006/relationships/hyperlink" Target="http://www.opensecrets.org/pres12/indus.php?cycle=2012&amp;id=N00033486" TargetMode="External"/><Relationship Id="rId3" Type="http://schemas.openxmlformats.org/officeDocument/2006/relationships/hyperlink" Target="http://www.followthemoney.org/database/uniquecandidate.phtml?uc=20234" TargetMode="External"/><Relationship Id="rId7" Type="http://schemas.openxmlformats.org/officeDocument/2006/relationships/hyperlink" Target="http://www.followthemoney.org/database/uniquecandidate.phtml?uc=139374" TargetMode="External"/><Relationship Id="rId12" Type="http://schemas.openxmlformats.org/officeDocument/2006/relationships/hyperlink" Target="http://www.followthemoney.org/database/uniquecandidate.phtml?uc=6845" TargetMode="External"/><Relationship Id="rId2" Type="http://schemas.openxmlformats.org/officeDocument/2006/relationships/hyperlink" Target="http://www.followthemoney.org/database/uniquecandidate.phtml?uc=5032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followthemoney.org/database/uniquecandidate.phtml?uc=142907" TargetMode="External"/><Relationship Id="rId11" Type="http://schemas.openxmlformats.org/officeDocument/2006/relationships/hyperlink" Target="http://www.followthemoney.org/database/uniquecandidate.phtml?uc=15453" TargetMode="External"/><Relationship Id="rId5" Type="http://schemas.openxmlformats.org/officeDocument/2006/relationships/hyperlink" Target="http://www.followthemoney.org/database/uniquecandidate.phtml?uc=139664" TargetMode="External"/><Relationship Id="rId10" Type="http://schemas.openxmlformats.org/officeDocument/2006/relationships/hyperlink" Target="http://www.followthemoney.org/database/uniquecandidate.phtml?uc=12320" TargetMode="External"/><Relationship Id="rId4" Type="http://schemas.openxmlformats.org/officeDocument/2006/relationships/hyperlink" Target="http://www.followthemoney.org/database/uniquecandidate.phtml?uc=20394" TargetMode="External"/><Relationship Id="rId9" Type="http://schemas.openxmlformats.org/officeDocument/2006/relationships/hyperlink" Target="http://www.followthemoney.org/database/uniquecandidate.phtml?uc=49355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pane ySplit="1" topLeftCell="A2" activePane="bottomLeft" state="frozen"/>
      <selection pane="bottomLeft" activeCell="A2" sqref="A2:XFD2"/>
    </sheetView>
  </sheetViews>
  <sheetFormatPr defaultColWidth="8.85546875" defaultRowHeight="15" x14ac:dyDescent="0.25"/>
  <cols>
    <col min="1" max="1" width="22.42578125" style="6" customWidth="1"/>
    <col min="2" max="3" width="8.85546875" style="6"/>
    <col min="4" max="4" width="14.42578125" style="33" bestFit="1" customWidth="1"/>
    <col min="5" max="5" width="16.28515625" style="33" customWidth="1"/>
    <col min="6" max="6" width="18.140625" style="33" hidden="1" customWidth="1"/>
    <col min="7" max="7" width="11.42578125" bestFit="1" customWidth="1"/>
    <col min="8" max="8" width="27.85546875" customWidth="1"/>
    <col min="11" max="11" width="12.42578125" bestFit="1" customWidth="1"/>
  </cols>
  <sheetData>
    <row r="1" spans="1:13" s="3" customFormat="1" ht="36.75" customHeight="1" x14ac:dyDescent="0.25">
      <c r="A1" s="4"/>
      <c r="B1" s="4"/>
      <c r="C1" s="4"/>
      <c r="D1" s="32" t="s">
        <v>26</v>
      </c>
      <c r="E1" s="32" t="s">
        <v>3</v>
      </c>
      <c r="F1" s="32" t="s">
        <v>4</v>
      </c>
      <c r="G1" s="71" t="s">
        <v>64</v>
      </c>
      <c r="H1" s="30" t="s">
        <v>83</v>
      </c>
      <c r="I1" s="31"/>
    </row>
    <row r="2" spans="1:13" x14ac:dyDescent="0.25">
      <c r="A2" s="37" t="s">
        <v>65</v>
      </c>
      <c r="B2" s="37"/>
      <c r="C2" s="37"/>
      <c r="D2" s="38"/>
      <c r="E2" s="38"/>
      <c r="F2" s="38"/>
      <c r="G2" s="39">
        <f>SUM(D3:E4)</f>
        <v>88250</v>
      </c>
    </row>
    <row r="3" spans="1:13" x14ac:dyDescent="0.25">
      <c r="A3" s="43">
        <v>2010</v>
      </c>
      <c r="B3" s="44" t="s">
        <v>6</v>
      </c>
      <c r="C3" s="44"/>
      <c r="D3" s="45">
        <v>21500</v>
      </c>
      <c r="E3" s="45">
        <v>33000</v>
      </c>
      <c r="F3" s="45">
        <v>45500</v>
      </c>
      <c r="G3" s="46"/>
    </row>
    <row r="4" spans="1:13" x14ac:dyDescent="0.25">
      <c r="A4" s="47">
        <v>2010</v>
      </c>
      <c r="B4" s="48" t="s">
        <v>7</v>
      </c>
      <c r="C4" s="48"/>
      <c r="D4" s="49">
        <v>10500</v>
      </c>
      <c r="E4" s="49">
        <v>23250</v>
      </c>
      <c r="F4" s="49">
        <v>19500</v>
      </c>
      <c r="G4" s="50"/>
    </row>
    <row r="5" spans="1:13" x14ac:dyDescent="0.25">
      <c r="A5" s="37" t="s">
        <v>66</v>
      </c>
      <c r="B5" s="37"/>
      <c r="C5" s="37"/>
      <c r="D5" s="38"/>
      <c r="E5" s="38"/>
      <c r="F5" s="38"/>
      <c r="G5" s="39">
        <f>SUM(E6:E7)</f>
        <v>5950</v>
      </c>
    </row>
    <row r="6" spans="1:13" x14ac:dyDescent="0.25">
      <c r="A6" s="57">
        <v>2010</v>
      </c>
      <c r="B6" s="58" t="s">
        <v>9</v>
      </c>
      <c r="C6" s="58"/>
      <c r="D6" s="59"/>
      <c r="E6" s="60">
        <v>1500</v>
      </c>
      <c r="F6" s="51">
        <v>5000</v>
      </c>
      <c r="G6" s="52"/>
    </row>
    <row r="7" spans="1:13" x14ac:dyDescent="0.25">
      <c r="A7" s="47">
        <v>2010</v>
      </c>
      <c r="B7" s="48" t="s">
        <v>10</v>
      </c>
      <c r="C7" s="48"/>
      <c r="D7" s="54"/>
      <c r="E7" s="49">
        <v>4450</v>
      </c>
      <c r="F7" s="49">
        <v>4400</v>
      </c>
      <c r="G7" s="50"/>
    </row>
    <row r="8" spans="1:13" x14ac:dyDescent="0.25">
      <c r="A8" s="37" t="s">
        <v>67</v>
      </c>
      <c r="B8" s="37"/>
      <c r="C8" s="37"/>
      <c r="D8" s="38"/>
      <c r="E8" s="38"/>
      <c r="F8" s="38"/>
      <c r="G8" s="39">
        <f>SUM(D9:E10)</f>
        <v>22850</v>
      </c>
    </row>
    <row r="9" spans="1:13" x14ac:dyDescent="0.25">
      <c r="A9" s="43">
        <v>2010</v>
      </c>
      <c r="B9" s="44" t="s">
        <v>29</v>
      </c>
      <c r="C9" s="44"/>
      <c r="D9" s="45">
        <v>3000</v>
      </c>
      <c r="E9" s="45">
        <v>11125</v>
      </c>
      <c r="F9" s="45">
        <v>50350</v>
      </c>
      <c r="G9" s="43"/>
    </row>
    <row r="10" spans="1:13" x14ac:dyDescent="0.25">
      <c r="A10" s="47">
        <v>2010</v>
      </c>
      <c r="B10" s="48" t="s">
        <v>30</v>
      </c>
      <c r="C10" s="48"/>
      <c r="D10" s="49">
        <v>200</v>
      </c>
      <c r="E10" s="55">
        <v>8525</v>
      </c>
      <c r="F10" s="49">
        <v>6750</v>
      </c>
      <c r="G10" s="50"/>
      <c r="H10" s="70"/>
      <c r="I10" s="70"/>
      <c r="J10" s="70"/>
      <c r="K10" s="70"/>
      <c r="L10" s="70"/>
      <c r="M10" s="70"/>
    </row>
    <row r="11" spans="1:13" x14ac:dyDescent="0.25">
      <c r="A11" s="37" t="s">
        <v>68</v>
      </c>
      <c r="B11" s="40"/>
      <c r="C11" s="40"/>
      <c r="D11" s="38"/>
      <c r="E11" s="41"/>
      <c r="F11" s="41"/>
      <c r="G11" s="39">
        <f>SUM(D12:E17)</f>
        <v>737712</v>
      </c>
      <c r="H11" s="29"/>
    </row>
    <row r="12" spans="1:13" x14ac:dyDescent="0.25">
      <c r="A12" s="43">
        <v>2010</v>
      </c>
      <c r="B12" s="44" t="s">
        <v>49</v>
      </c>
      <c r="C12" s="43"/>
      <c r="D12" s="53"/>
      <c r="E12" s="45">
        <v>65500</v>
      </c>
      <c r="F12" s="45"/>
      <c r="G12" s="43"/>
      <c r="H12" s="1" t="s">
        <v>51</v>
      </c>
    </row>
    <row r="13" spans="1:13" x14ac:dyDescent="0.25">
      <c r="A13" s="43">
        <v>2008</v>
      </c>
      <c r="B13" s="44"/>
      <c r="C13" s="43"/>
      <c r="D13" s="45">
        <v>38000</v>
      </c>
      <c r="E13" s="45">
        <v>160300</v>
      </c>
      <c r="F13" s="45">
        <v>8000</v>
      </c>
      <c r="G13" s="56"/>
      <c r="H13" s="1"/>
    </row>
    <row r="14" spans="1:13" x14ac:dyDescent="0.25">
      <c r="A14" s="43">
        <v>2006</v>
      </c>
      <c r="B14" s="43"/>
      <c r="C14" s="43"/>
      <c r="D14" s="45">
        <v>150000</v>
      </c>
      <c r="E14" s="45">
        <v>98296</v>
      </c>
      <c r="F14" s="45">
        <v>1000</v>
      </c>
      <c r="G14" s="43"/>
      <c r="H14" s="29"/>
      <c r="I14" s="29"/>
      <c r="J14" s="29"/>
    </row>
    <row r="15" spans="1:13" x14ac:dyDescent="0.25">
      <c r="A15" s="43">
        <v>2004</v>
      </c>
      <c r="B15" s="43"/>
      <c r="C15" s="43"/>
      <c r="D15" s="45">
        <v>112565</v>
      </c>
      <c r="E15" s="45">
        <v>110501</v>
      </c>
      <c r="F15" s="45">
        <v>55200</v>
      </c>
      <c r="G15" s="43"/>
      <c r="H15" s="29"/>
      <c r="I15" s="29"/>
      <c r="J15" s="29"/>
    </row>
    <row r="16" spans="1:13" x14ac:dyDescent="0.25">
      <c r="A16" s="47">
        <v>2010</v>
      </c>
      <c r="B16" s="48" t="s">
        <v>59</v>
      </c>
      <c r="C16" s="47"/>
      <c r="D16" s="54"/>
      <c r="E16" s="49">
        <v>550</v>
      </c>
      <c r="F16" s="49">
        <v>1000</v>
      </c>
      <c r="G16" s="47"/>
      <c r="H16" s="1" t="s">
        <v>50</v>
      </c>
      <c r="I16" s="29"/>
      <c r="J16" s="29"/>
    </row>
    <row r="17" spans="1:11" x14ac:dyDescent="0.25">
      <c r="A17" s="47">
        <v>2008</v>
      </c>
      <c r="B17" s="47"/>
      <c r="C17" s="47"/>
      <c r="D17" s="54"/>
      <c r="E17" s="49">
        <v>2000</v>
      </c>
      <c r="F17" s="49">
        <v>7000</v>
      </c>
      <c r="G17" s="50"/>
      <c r="H17" s="29"/>
      <c r="I17" s="29"/>
      <c r="J17" s="28"/>
      <c r="K17" s="28"/>
    </row>
    <row r="18" spans="1:11" x14ac:dyDescent="0.25">
      <c r="A18" s="37" t="s">
        <v>69</v>
      </c>
      <c r="B18" s="40"/>
      <c r="C18" s="40"/>
      <c r="D18" s="38"/>
      <c r="E18" s="38"/>
      <c r="F18" s="38"/>
      <c r="G18" s="39">
        <f>SUM(D19:E26)</f>
        <v>128174</v>
      </c>
    </row>
    <row r="19" spans="1:11" x14ac:dyDescent="0.25">
      <c r="A19" s="43">
        <v>2010</v>
      </c>
      <c r="B19" s="44" t="s">
        <v>21</v>
      </c>
      <c r="C19" s="44"/>
      <c r="D19" s="45">
        <v>4750</v>
      </c>
      <c r="E19" s="45">
        <v>39713</v>
      </c>
      <c r="F19" s="45">
        <v>136550</v>
      </c>
      <c r="G19" s="46"/>
    </row>
    <row r="20" spans="1:11" x14ac:dyDescent="0.25">
      <c r="A20" s="43">
        <v>2008</v>
      </c>
      <c r="B20" s="44"/>
      <c r="C20" s="44"/>
      <c r="D20" s="45">
        <v>5000</v>
      </c>
      <c r="E20" s="45">
        <v>1000</v>
      </c>
      <c r="F20" s="45"/>
      <c r="G20" s="43"/>
    </row>
    <row r="21" spans="1:11" x14ac:dyDescent="0.25">
      <c r="A21" s="43">
        <v>2004</v>
      </c>
      <c r="B21" s="44"/>
      <c r="C21" s="44"/>
      <c r="D21" s="45"/>
      <c r="E21" s="45">
        <v>14000</v>
      </c>
      <c r="F21" s="45"/>
      <c r="G21" s="43"/>
    </row>
    <row r="22" spans="1:11" x14ac:dyDescent="0.25">
      <c r="A22" s="43">
        <v>2002</v>
      </c>
      <c r="B22" s="44"/>
      <c r="C22" s="44"/>
      <c r="D22" s="45"/>
      <c r="E22" s="45">
        <v>1000</v>
      </c>
      <c r="F22" s="45"/>
      <c r="G22" s="43"/>
    </row>
    <row r="23" spans="1:11" x14ac:dyDescent="0.25">
      <c r="A23" s="43">
        <v>2000</v>
      </c>
      <c r="B23" s="44"/>
      <c r="C23" s="44"/>
      <c r="D23" s="45"/>
      <c r="E23" s="45">
        <v>1000</v>
      </c>
      <c r="F23" s="45"/>
      <c r="G23" s="43"/>
    </row>
    <row r="24" spans="1:11" x14ac:dyDescent="0.25">
      <c r="A24" s="43">
        <v>1998</v>
      </c>
      <c r="B24" s="44"/>
      <c r="C24" s="44"/>
      <c r="D24" s="45">
        <v>2500</v>
      </c>
      <c r="E24" s="45">
        <v>8500</v>
      </c>
      <c r="F24" s="45"/>
      <c r="G24" s="43"/>
    </row>
    <row r="25" spans="1:11" x14ac:dyDescent="0.25">
      <c r="A25" s="68" t="s">
        <v>81</v>
      </c>
      <c r="B25" s="44"/>
      <c r="C25" s="44"/>
      <c r="D25" s="45">
        <v>38000</v>
      </c>
      <c r="E25" s="45"/>
      <c r="F25" s="45"/>
      <c r="G25" s="43"/>
      <c r="H25" t="s">
        <v>82</v>
      </c>
    </row>
    <row r="26" spans="1:11" x14ac:dyDescent="0.25">
      <c r="A26" s="47">
        <v>2010</v>
      </c>
      <c r="B26" s="48" t="s">
        <v>79</v>
      </c>
      <c r="C26" s="48"/>
      <c r="D26" s="54"/>
      <c r="E26" s="49">
        <v>12711</v>
      </c>
      <c r="F26" s="49">
        <v>37870</v>
      </c>
      <c r="G26" s="50"/>
    </row>
    <row r="27" spans="1:11" x14ac:dyDescent="0.25">
      <c r="A27" s="37" t="s">
        <v>70</v>
      </c>
      <c r="B27" s="37"/>
      <c r="C27" s="37"/>
      <c r="D27" s="38"/>
      <c r="E27" s="38"/>
      <c r="F27" s="38"/>
      <c r="G27" s="39">
        <f>SUM(D28:E31)</f>
        <v>57750</v>
      </c>
    </row>
    <row r="28" spans="1:11" x14ac:dyDescent="0.25">
      <c r="A28" s="43">
        <v>2009</v>
      </c>
      <c r="B28" s="44" t="s">
        <v>32</v>
      </c>
      <c r="C28" s="44"/>
      <c r="D28" s="53"/>
      <c r="E28" s="45">
        <v>39250</v>
      </c>
      <c r="F28" s="61">
        <v>162450</v>
      </c>
      <c r="G28" s="43"/>
      <c r="H28" s="1" t="s">
        <v>61</v>
      </c>
    </row>
    <row r="29" spans="1:11" x14ac:dyDescent="0.25">
      <c r="A29" s="43">
        <v>2007</v>
      </c>
      <c r="B29" s="44"/>
      <c r="C29" s="44"/>
      <c r="D29" s="45">
        <v>5000</v>
      </c>
      <c r="E29" s="45">
        <v>8000</v>
      </c>
      <c r="F29" s="45">
        <v>259380</v>
      </c>
      <c r="G29" s="43"/>
    </row>
    <row r="30" spans="1:11" x14ac:dyDescent="0.25">
      <c r="A30" s="47">
        <v>2009</v>
      </c>
      <c r="B30" s="48" t="s">
        <v>33</v>
      </c>
      <c r="C30" s="48"/>
      <c r="D30" s="54"/>
      <c r="E30" s="49">
        <v>3000</v>
      </c>
      <c r="F30" s="49">
        <v>21750</v>
      </c>
      <c r="G30" s="47"/>
      <c r="H30" s="1" t="s">
        <v>60</v>
      </c>
    </row>
    <row r="31" spans="1:11" x14ac:dyDescent="0.25">
      <c r="A31" s="47">
        <v>2007</v>
      </c>
      <c r="B31" s="48"/>
      <c r="C31" s="48"/>
      <c r="D31" s="54"/>
      <c r="E31" s="49">
        <v>2500</v>
      </c>
      <c r="F31" s="49">
        <v>24250</v>
      </c>
      <c r="G31" s="47"/>
    </row>
    <row r="32" spans="1:11" x14ac:dyDescent="0.25">
      <c r="A32" s="37" t="s">
        <v>71</v>
      </c>
      <c r="B32" s="37"/>
      <c r="C32" s="40"/>
      <c r="D32" s="38"/>
      <c r="E32" s="38"/>
      <c r="F32" s="38"/>
      <c r="G32" s="39">
        <f>SUM(D33:E34)</f>
        <v>123745</v>
      </c>
    </row>
    <row r="33" spans="1:11" x14ac:dyDescent="0.25">
      <c r="A33" s="43">
        <v>2010</v>
      </c>
      <c r="B33" s="44" t="s">
        <v>35</v>
      </c>
      <c r="C33" s="43"/>
      <c r="D33" s="45">
        <v>3400</v>
      </c>
      <c r="E33" s="45">
        <v>72504</v>
      </c>
      <c r="F33" s="45">
        <v>13700</v>
      </c>
      <c r="G33" s="43"/>
      <c r="H33" s="1" t="s">
        <v>57</v>
      </c>
    </row>
    <row r="34" spans="1:11" x14ac:dyDescent="0.25">
      <c r="A34" s="47">
        <v>2010</v>
      </c>
      <c r="B34" s="48" t="s">
        <v>36</v>
      </c>
      <c r="C34" s="47"/>
      <c r="D34" s="55">
        <v>2500</v>
      </c>
      <c r="E34" s="55">
        <v>45341</v>
      </c>
      <c r="F34" s="55">
        <v>5100</v>
      </c>
      <c r="G34" s="47"/>
      <c r="H34" s="1" t="s">
        <v>58</v>
      </c>
    </row>
    <row r="35" spans="1:11" x14ac:dyDescent="0.25">
      <c r="A35" s="37" t="s">
        <v>72</v>
      </c>
      <c r="B35" s="37"/>
      <c r="C35" s="37"/>
      <c r="D35" s="38"/>
      <c r="E35" s="38"/>
      <c r="F35" s="38"/>
      <c r="G35" s="39">
        <f>SUM(E36:E43)</f>
        <v>90083</v>
      </c>
    </row>
    <row r="36" spans="1:11" x14ac:dyDescent="0.25">
      <c r="A36" s="43">
        <v>2010</v>
      </c>
      <c r="B36" s="44" t="s">
        <v>22</v>
      </c>
      <c r="C36" s="44"/>
      <c r="D36" s="53"/>
      <c r="E36" s="45">
        <v>27412</v>
      </c>
      <c r="F36" s="45">
        <v>27250</v>
      </c>
      <c r="G36" s="43"/>
    </row>
    <row r="37" spans="1:11" x14ac:dyDescent="0.25">
      <c r="A37" s="43">
        <v>2008</v>
      </c>
      <c r="B37" s="44"/>
      <c r="C37" s="44"/>
      <c r="D37" s="53"/>
      <c r="E37" s="45">
        <v>6750</v>
      </c>
      <c r="F37" s="45">
        <v>1000</v>
      </c>
      <c r="G37" s="62"/>
    </row>
    <row r="38" spans="1:11" x14ac:dyDescent="0.25">
      <c r="A38" s="43">
        <v>2006</v>
      </c>
      <c r="B38" s="44"/>
      <c r="C38" s="44"/>
      <c r="D38" s="53"/>
      <c r="E38" s="45">
        <v>20121</v>
      </c>
      <c r="F38" s="45">
        <v>2000</v>
      </c>
      <c r="G38" s="62"/>
    </row>
    <row r="39" spans="1:11" x14ac:dyDescent="0.25">
      <c r="A39" s="63">
        <v>2010</v>
      </c>
      <c r="B39" s="64" t="s">
        <v>23</v>
      </c>
      <c r="C39" s="64"/>
      <c r="D39" s="65"/>
      <c r="E39" s="66">
        <v>22000</v>
      </c>
      <c r="F39" s="66">
        <v>4500</v>
      </c>
      <c r="G39" s="63"/>
      <c r="H39" s="1" t="s">
        <v>62</v>
      </c>
    </row>
    <row r="40" spans="1:11" x14ac:dyDescent="0.25">
      <c r="A40" s="63">
        <v>2008</v>
      </c>
      <c r="B40" s="64"/>
      <c r="C40" s="63"/>
      <c r="D40" s="66"/>
      <c r="E40" s="66">
        <v>1500</v>
      </c>
      <c r="F40" s="66">
        <v>3000</v>
      </c>
      <c r="G40" s="63"/>
    </row>
    <row r="41" spans="1:11" x14ac:dyDescent="0.25">
      <c r="A41" s="63">
        <v>2006</v>
      </c>
      <c r="B41" s="64"/>
      <c r="C41" s="63"/>
      <c r="D41" s="65"/>
      <c r="E41" s="66">
        <v>4000</v>
      </c>
      <c r="F41" s="66">
        <v>3500</v>
      </c>
      <c r="G41" s="63"/>
    </row>
    <row r="42" spans="1:11" x14ac:dyDescent="0.25">
      <c r="A42" s="63">
        <v>2004</v>
      </c>
      <c r="B42" s="64"/>
      <c r="C42" s="63"/>
      <c r="D42" s="65"/>
      <c r="E42" s="65">
        <v>300</v>
      </c>
      <c r="F42" s="66">
        <v>1000</v>
      </c>
      <c r="G42" s="63"/>
    </row>
    <row r="43" spans="1:11" x14ac:dyDescent="0.25">
      <c r="A43" s="63">
        <v>2002</v>
      </c>
      <c r="B43" s="64"/>
      <c r="C43" s="63"/>
      <c r="D43" s="65"/>
      <c r="E43" s="67">
        <v>8000</v>
      </c>
      <c r="F43" s="66">
        <v>500</v>
      </c>
      <c r="G43" s="63"/>
    </row>
    <row r="44" spans="1:11" x14ac:dyDescent="0.25">
      <c r="A44" s="37" t="s">
        <v>73</v>
      </c>
      <c r="B44" s="37"/>
      <c r="C44" s="40"/>
      <c r="D44" s="38"/>
      <c r="E44" s="38"/>
      <c r="F44" s="38"/>
      <c r="G44" s="39">
        <f>SUM(D45:E46)</f>
        <v>554520</v>
      </c>
    </row>
    <row r="45" spans="1:11" x14ac:dyDescent="0.25">
      <c r="A45" s="43">
        <v>2010</v>
      </c>
      <c r="B45" s="44" t="s">
        <v>38</v>
      </c>
      <c r="C45" s="43"/>
      <c r="D45" s="45">
        <v>272295</v>
      </c>
      <c r="E45" s="45">
        <v>181390</v>
      </c>
      <c r="F45" s="45">
        <v>332041</v>
      </c>
      <c r="G45" s="43"/>
      <c r="H45" s="1" t="s">
        <v>54</v>
      </c>
    </row>
    <row r="46" spans="1:11" x14ac:dyDescent="0.25">
      <c r="A46" s="47">
        <v>2010</v>
      </c>
      <c r="B46" s="48" t="s">
        <v>39</v>
      </c>
      <c r="C46" s="47"/>
      <c r="D46" s="49">
        <v>36635</v>
      </c>
      <c r="E46" s="49">
        <v>64200</v>
      </c>
      <c r="F46" s="49">
        <v>20495</v>
      </c>
      <c r="G46" s="47"/>
      <c r="H46" s="1" t="s">
        <v>56</v>
      </c>
    </row>
    <row r="47" spans="1:11" x14ac:dyDescent="0.25">
      <c r="A47" s="37" t="s">
        <v>74</v>
      </c>
      <c r="B47" s="37"/>
      <c r="C47" s="40"/>
      <c r="D47" s="38"/>
      <c r="E47" s="38"/>
      <c r="F47" s="38"/>
      <c r="G47" s="39">
        <f>SUM(D48:E50)</f>
        <v>82960</v>
      </c>
      <c r="I47" s="2"/>
      <c r="J47" s="2"/>
      <c r="K47" s="2"/>
    </row>
    <row r="48" spans="1:11" x14ac:dyDescent="0.25">
      <c r="A48" s="43">
        <v>2010</v>
      </c>
      <c r="B48" s="44" t="s">
        <v>1</v>
      </c>
      <c r="C48" s="43"/>
      <c r="D48" s="45">
        <v>11210</v>
      </c>
      <c r="E48" s="45">
        <v>38700</v>
      </c>
      <c r="F48" s="45">
        <v>423071</v>
      </c>
      <c r="G48" s="43"/>
    </row>
    <row r="49" spans="1:8" x14ac:dyDescent="0.25">
      <c r="A49" s="43">
        <v>2008</v>
      </c>
      <c r="B49" s="44"/>
      <c r="C49" s="43"/>
      <c r="D49" s="45"/>
      <c r="E49" s="45">
        <v>10000</v>
      </c>
      <c r="F49" s="45"/>
      <c r="G49" s="43"/>
      <c r="H49" t="s">
        <v>80</v>
      </c>
    </row>
    <row r="50" spans="1:8" x14ac:dyDescent="0.25">
      <c r="A50" s="47">
        <v>2010</v>
      </c>
      <c r="B50" s="48" t="s">
        <v>2</v>
      </c>
      <c r="C50" s="47"/>
      <c r="D50" s="54">
        <v>10000</v>
      </c>
      <c r="E50" s="54">
        <v>13050</v>
      </c>
      <c r="F50" s="54">
        <v>89250</v>
      </c>
      <c r="G50" s="47"/>
    </row>
    <row r="51" spans="1:8" x14ac:dyDescent="0.25">
      <c r="B51" s="5"/>
      <c r="G51" s="6"/>
    </row>
    <row r="52" spans="1:8" x14ac:dyDescent="0.25">
      <c r="A52" s="37" t="s">
        <v>75</v>
      </c>
      <c r="B52" s="37"/>
      <c r="C52" s="40"/>
      <c r="D52" s="38"/>
      <c r="E52" s="38"/>
      <c r="F52" s="38"/>
      <c r="G52" s="39">
        <f>SUM(E53:E54)</f>
        <v>59575</v>
      </c>
      <c r="H52" s="1" t="s">
        <v>63</v>
      </c>
    </row>
    <row r="53" spans="1:8" x14ac:dyDescent="0.25">
      <c r="A53" s="43">
        <v>2010</v>
      </c>
      <c r="B53" s="44" t="s">
        <v>12</v>
      </c>
      <c r="C53" s="43"/>
      <c r="D53" s="53"/>
      <c r="E53" s="45">
        <v>43225</v>
      </c>
      <c r="F53" s="53">
        <v>43215</v>
      </c>
      <c r="G53" s="43"/>
    </row>
    <row r="54" spans="1:8" x14ac:dyDescent="0.25">
      <c r="A54" s="47">
        <v>2010</v>
      </c>
      <c r="B54" s="48" t="s">
        <v>13</v>
      </c>
      <c r="C54" s="47"/>
      <c r="D54" s="54"/>
      <c r="E54" s="49">
        <v>16350</v>
      </c>
      <c r="F54" s="49">
        <v>2000</v>
      </c>
      <c r="G54" s="47"/>
    </row>
    <row r="55" spans="1:8" x14ac:dyDescent="0.25">
      <c r="B55" s="5"/>
      <c r="G55" s="6"/>
    </row>
    <row r="56" spans="1:8" x14ac:dyDescent="0.25">
      <c r="A56" s="37" t="s">
        <v>76</v>
      </c>
      <c r="B56" s="37"/>
      <c r="C56" s="40"/>
      <c r="D56" s="38"/>
      <c r="E56" s="38"/>
      <c r="F56" s="38"/>
      <c r="G56" s="39">
        <f>SUM(D57:E70)</f>
        <v>1895461</v>
      </c>
      <c r="H56" s="34"/>
    </row>
    <row r="57" spans="1:8" x14ac:dyDescent="0.25">
      <c r="A57" s="43">
        <v>2010</v>
      </c>
      <c r="B57" s="44" t="s">
        <v>15</v>
      </c>
      <c r="C57" s="43"/>
      <c r="D57" s="45">
        <v>1703</v>
      </c>
      <c r="E57" s="45">
        <v>257220</v>
      </c>
      <c r="F57" s="45">
        <v>5203295</v>
      </c>
      <c r="G57" s="43"/>
    </row>
    <row r="58" spans="1:8" x14ac:dyDescent="0.25">
      <c r="A58" s="43">
        <v>2008</v>
      </c>
      <c r="B58" s="44"/>
      <c r="C58" s="43"/>
      <c r="D58" s="53"/>
      <c r="E58" s="45">
        <v>193550</v>
      </c>
      <c r="F58" s="53">
        <v>988508</v>
      </c>
      <c r="G58" s="43"/>
    </row>
    <row r="59" spans="1:8" x14ac:dyDescent="0.25">
      <c r="A59" s="43">
        <v>2006</v>
      </c>
      <c r="B59" s="44"/>
      <c r="C59" s="43"/>
      <c r="D59" s="45">
        <v>250</v>
      </c>
      <c r="E59" s="45">
        <v>307525</v>
      </c>
      <c r="F59" s="45">
        <v>1653799</v>
      </c>
      <c r="G59" s="43"/>
    </row>
    <row r="60" spans="1:8" x14ac:dyDescent="0.25">
      <c r="A60" s="43">
        <v>2004</v>
      </c>
      <c r="B60" s="44"/>
      <c r="C60" s="43"/>
      <c r="D60" s="53"/>
      <c r="E60" s="45">
        <v>300270</v>
      </c>
      <c r="F60" s="45">
        <v>881723</v>
      </c>
      <c r="G60" s="43"/>
    </row>
    <row r="61" spans="1:8" x14ac:dyDescent="0.25">
      <c r="A61" s="43">
        <v>2002</v>
      </c>
      <c r="B61" s="44"/>
      <c r="C61" s="43"/>
      <c r="D61" s="45">
        <v>1000</v>
      </c>
      <c r="E61" s="45">
        <v>309789</v>
      </c>
      <c r="F61" s="45">
        <v>1904004</v>
      </c>
      <c r="G61" s="43"/>
    </row>
    <row r="62" spans="1:8" x14ac:dyDescent="0.25">
      <c r="A62" s="43">
        <v>2000</v>
      </c>
      <c r="B62" s="44"/>
      <c r="C62" s="43"/>
      <c r="D62" s="45"/>
      <c r="E62" s="45">
        <v>84450</v>
      </c>
      <c r="F62" s="45">
        <v>209500</v>
      </c>
      <c r="G62" s="43"/>
    </row>
    <row r="63" spans="1:8" ht="15" customHeight="1" x14ac:dyDescent="0.25">
      <c r="A63" s="68" t="s">
        <v>55</v>
      </c>
      <c r="B63" s="44"/>
      <c r="C63" s="43"/>
      <c r="D63" s="53">
        <v>127754</v>
      </c>
      <c r="E63" s="53">
        <v>44450</v>
      </c>
      <c r="F63" s="53">
        <v>750408</v>
      </c>
      <c r="G63" s="43"/>
    </row>
    <row r="64" spans="1:8" x14ac:dyDescent="0.25">
      <c r="A64" s="47">
        <v>2010</v>
      </c>
      <c r="B64" s="48" t="s">
        <v>16</v>
      </c>
      <c r="C64" s="47"/>
      <c r="D64" s="54"/>
      <c r="E64" s="49">
        <v>43150</v>
      </c>
      <c r="F64" s="49">
        <v>718243</v>
      </c>
      <c r="G64" s="47"/>
    </row>
    <row r="65" spans="1:10" x14ac:dyDescent="0.25">
      <c r="A65" s="47">
        <v>2008</v>
      </c>
      <c r="B65" s="47"/>
      <c r="C65" s="47"/>
      <c r="D65" s="54"/>
      <c r="E65" s="49">
        <v>31300</v>
      </c>
      <c r="F65" s="49">
        <v>302850</v>
      </c>
      <c r="G65" s="47"/>
    </row>
    <row r="66" spans="1:10" x14ac:dyDescent="0.25">
      <c r="A66" s="47">
        <v>2006</v>
      </c>
      <c r="B66" s="47"/>
      <c r="C66" s="47"/>
      <c r="D66" s="54"/>
      <c r="E66" s="49">
        <v>28000</v>
      </c>
      <c r="F66" s="49">
        <v>598654</v>
      </c>
      <c r="G66" s="47"/>
    </row>
    <row r="67" spans="1:10" x14ac:dyDescent="0.25">
      <c r="A67" s="47">
        <v>2004</v>
      </c>
      <c r="B67" s="47"/>
      <c r="C67" s="47"/>
      <c r="D67" s="54"/>
      <c r="E67" s="49">
        <v>31300</v>
      </c>
      <c r="F67" s="49">
        <v>302850</v>
      </c>
      <c r="G67" s="47"/>
    </row>
    <row r="68" spans="1:10" x14ac:dyDescent="0.25">
      <c r="A68" s="47">
        <v>2006</v>
      </c>
      <c r="B68" s="47"/>
      <c r="C68" s="47"/>
      <c r="D68" s="54"/>
      <c r="E68" s="49">
        <v>28000</v>
      </c>
      <c r="F68" s="49">
        <v>598654</v>
      </c>
      <c r="G68" s="47"/>
    </row>
    <row r="69" spans="1:10" x14ac:dyDescent="0.25">
      <c r="A69" s="47">
        <v>2004</v>
      </c>
      <c r="B69" s="47"/>
      <c r="C69" s="47"/>
      <c r="D69" s="54"/>
      <c r="E69" s="49">
        <v>35000</v>
      </c>
      <c r="F69" s="49">
        <v>197924</v>
      </c>
      <c r="G69" s="47"/>
    </row>
    <row r="70" spans="1:10" x14ac:dyDescent="0.25">
      <c r="A70" s="47">
        <v>2002</v>
      </c>
      <c r="B70" s="47"/>
      <c r="C70" s="47"/>
      <c r="D70" s="54"/>
      <c r="E70" s="49">
        <v>70750</v>
      </c>
      <c r="F70" s="49">
        <v>851860</v>
      </c>
      <c r="G70" s="47"/>
    </row>
    <row r="71" spans="1:10" x14ac:dyDescent="0.25">
      <c r="A71" s="37" t="s">
        <v>77</v>
      </c>
      <c r="B71" s="37"/>
      <c r="C71" s="40"/>
      <c r="D71" s="38"/>
      <c r="E71" s="38"/>
      <c r="F71" s="38"/>
      <c r="G71" s="39">
        <f>SUM(D72:E74)</f>
        <v>612148</v>
      </c>
    </row>
    <row r="72" spans="1:10" x14ac:dyDescent="0.25">
      <c r="A72" s="43">
        <v>2009</v>
      </c>
      <c r="B72" s="44" t="s">
        <v>24</v>
      </c>
      <c r="C72" s="43"/>
      <c r="D72" s="45">
        <v>448998</v>
      </c>
      <c r="E72" s="45">
        <v>58437</v>
      </c>
      <c r="F72" s="45">
        <v>186406</v>
      </c>
      <c r="G72" s="43"/>
    </row>
    <row r="73" spans="1:10" x14ac:dyDescent="0.25">
      <c r="A73" s="68" t="s">
        <v>27</v>
      </c>
      <c r="B73" s="44"/>
      <c r="C73" s="43"/>
      <c r="D73" s="45">
        <v>27000</v>
      </c>
      <c r="E73" s="61">
        <v>2000</v>
      </c>
      <c r="F73" s="45">
        <v>14995</v>
      </c>
      <c r="G73" s="43"/>
    </row>
    <row r="74" spans="1:10" x14ac:dyDescent="0.25">
      <c r="A74" s="47">
        <v>2009</v>
      </c>
      <c r="B74" s="48" t="s">
        <v>25</v>
      </c>
      <c r="C74" s="47"/>
      <c r="D74" s="55">
        <v>66813</v>
      </c>
      <c r="E74" s="55">
        <v>8900</v>
      </c>
      <c r="F74" s="55">
        <v>25350</v>
      </c>
      <c r="G74" s="47"/>
    </row>
    <row r="75" spans="1:10" x14ac:dyDescent="0.25">
      <c r="A75" s="37" t="s">
        <v>78</v>
      </c>
      <c r="B75" s="37"/>
      <c r="C75" s="40"/>
      <c r="D75" s="38"/>
      <c r="E75" s="38"/>
      <c r="F75" s="38"/>
      <c r="G75" s="39">
        <f>SUM(D76:E79)</f>
        <v>144037</v>
      </c>
    </row>
    <row r="76" spans="1:10" x14ac:dyDescent="0.25">
      <c r="A76" s="43">
        <v>2010</v>
      </c>
      <c r="B76" s="44" t="s">
        <v>41</v>
      </c>
      <c r="C76" s="43"/>
      <c r="D76" s="45">
        <v>8000</v>
      </c>
      <c r="E76" s="45">
        <v>88260</v>
      </c>
      <c r="F76" s="45">
        <v>87534</v>
      </c>
      <c r="G76" s="43"/>
      <c r="H76" s="1" t="s">
        <v>53</v>
      </c>
    </row>
    <row r="77" spans="1:10" x14ac:dyDescent="0.25">
      <c r="A77" s="47">
        <v>2010</v>
      </c>
      <c r="B77" s="48" t="s">
        <v>42</v>
      </c>
      <c r="C77" s="47"/>
      <c r="D77" s="54"/>
      <c r="E77" s="55">
        <v>25700</v>
      </c>
      <c r="F77" s="49">
        <v>3575</v>
      </c>
      <c r="G77" s="47"/>
      <c r="H77" s="1" t="s">
        <v>52</v>
      </c>
    </row>
    <row r="78" spans="1:10" x14ac:dyDescent="0.25">
      <c r="A78" s="47">
        <v>2008</v>
      </c>
      <c r="B78" s="47"/>
      <c r="C78" s="47"/>
      <c r="D78" s="54"/>
      <c r="E78" s="49">
        <v>14605</v>
      </c>
      <c r="F78" s="49">
        <v>2700</v>
      </c>
      <c r="G78" s="47"/>
    </row>
    <row r="79" spans="1:10" x14ac:dyDescent="0.25">
      <c r="A79" s="47">
        <v>2006</v>
      </c>
      <c r="B79" s="47"/>
      <c r="C79" s="47"/>
      <c r="D79" s="54"/>
      <c r="E79" s="49">
        <v>7472</v>
      </c>
      <c r="F79" s="49">
        <v>5475</v>
      </c>
      <c r="G79" s="47"/>
    </row>
    <row r="80" spans="1:10" x14ac:dyDescent="0.25">
      <c r="A80" s="42" t="s">
        <v>43</v>
      </c>
      <c r="B80" s="42"/>
      <c r="C80" s="42"/>
      <c r="D80" s="42">
        <f>SUM(D2:D79)</f>
        <v>1408573</v>
      </c>
      <c r="E80" s="42">
        <f>SUM(E2:E79)</f>
        <v>3194642</v>
      </c>
      <c r="F80" s="42">
        <f>SUM(F2:F79)</f>
        <v>17305879</v>
      </c>
      <c r="G80" s="69">
        <f>SUM(G2:G79)</f>
        <v>4603215</v>
      </c>
      <c r="H80" s="29"/>
      <c r="I80" s="29"/>
      <c r="J80" s="29"/>
    </row>
    <row r="81" spans="1:7" x14ac:dyDescent="0.25">
      <c r="A81" s="72" t="s">
        <v>84</v>
      </c>
      <c r="B81" s="35"/>
      <c r="C81" s="35"/>
      <c r="D81" s="36"/>
      <c r="E81" s="36"/>
      <c r="F81" s="36"/>
      <c r="G81" s="34"/>
    </row>
    <row r="82" spans="1:7" x14ac:dyDescent="0.25">
      <c r="A82" s="72" t="s">
        <v>85</v>
      </c>
    </row>
  </sheetData>
  <customSheetViews>
    <customSheetView guid="{80FA2573-ABD9-421F-948E-DCD67F8F36F2}" hiddenColumns="1">
      <pane ySplit="1" topLeftCell="A2" activePane="bottomLeft" state="frozen"/>
      <selection pane="bottomLeft" activeCell="A2" sqref="A2:XFD2"/>
      <pageMargins left="0.7" right="0.7" top="0.75" bottom="0.75" header="0.3" footer="0.3"/>
      <pageSetup orientation="portrait" r:id="rId1"/>
    </customSheetView>
  </customSheetViews>
  <hyperlinks>
    <hyperlink ref="H12" r:id="rId2"/>
    <hyperlink ref="H77" r:id="rId3"/>
    <hyperlink ref="H76" r:id="rId4"/>
    <hyperlink ref="H45" r:id="rId5"/>
    <hyperlink ref="H46" r:id="rId6"/>
    <hyperlink ref="H33" r:id="rId7"/>
    <hyperlink ref="H34" r:id="rId8"/>
    <hyperlink ref="H16" r:id="rId9"/>
    <hyperlink ref="H30" r:id="rId10"/>
    <hyperlink ref="H28" r:id="rId11"/>
    <hyperlink ref="H39" r:id="rId12"/>
    <hyperlink ref="H52" r:id="rId13"/>
  </hyperlinks>
  <pageMargins left="0.7" right="0.7" top="0.75" bottom="0.75" header="0.3" footer="0.3"/>
  <pageSetup orientation="portrait" r:id="rId1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M20"/>
    </sheetView>
  </sheetViews>
  <sheetFormatPr defaultColWidth="8.85546875" defaultRowHeight="15" x14ac:dyDescent="0.25"/>
  <cols>
    <col min="1" max="1" width="21.42578125" customWidth="1"/>
    <col min="2" max="2" width="14" bestFit="1" customWidth="1"/>
    <col min="3" max="3" width="12.7109375" customWidth="1"/>
    <col min="4" max="4" width="12.85546875" bestFit="1" customWidth="1"/>
    <col min="5" max="5" width="12.7109375" customWidth="1"/>
    <col min="6" max="6" width="12.7109375" bestFit="1" customWidth="1"/>
    <col min="8" max="8" width="12.7109375" bestFit="1" customWidth="1"/>
    <col min="10" max="10" width="9.85546875" bestFit="1" customWidth="1"/>
    <col min="12" max="12" width="9.85546875" bestFit="1" customWidth="1"/>
    <col min="13" max="13" width="12.42578125" bestFit="1" customWidth="1"/>
  </cols>
  <sheetData>
    <row r="1" spans="1:16" x14ac:dyDescent="0.25">
      <c r="B1" s="13" t="s">
        <v>46</v>
      </c>
      <c r="C1" s="13"/>
      <c r="D1" s="13"/>
      <c r="E1" s="13"/>
      <c r="F1" s="19" t="s">
        <v>47</v>
      </c>
      <c r="G1" s="19"/>
      <c r="H1" s="19"/>
      <c r="I1" s="19"/>
      <c r="J1" s="22" t="s">
        <v>48</v>
      </c>
      <c r="K1" s="22"/>
      <c r="L1" s="22"/>
      <c r="M1" s="22"/>
    </row>
    <row r="2" spans="1:16" ht="15.75" x14ac:dyDescent="0.25">
      <c r="A2" s="7"/>
      <c r="B2" s="14">
        <v>2008</v>
      </c>
      <c r="C2" s="14">
        <v>2009</v>
      </c>
      <c r="D2" s="14">
        <v>2010</v>
      </c>
      <c r="E2" s="14">
        <v>2011</v>
      </c>
      <c r="F2" s="20">
        <v>2008</v>
      </c>
      <c r="G2" s="20">
        <v>2009</v>
      </c>
      <c r="H2" s="20">
        <v>2010</v>
      </c>
      <c r="I2" s="20">
        <v>2011</v>
      </c>
      <c r="J2" s="23">
        <v>2008</v>
      </c>
      <c r="K2" s="23">
        <v>2009</v>
      </c>
      <c r="L2" s="23">
        <v>2010</v>
      </c>
      <c r="M2" s="23">
        <v>2011</v>
      </c>
    </row>
    <row r="3" spans="1:16" ht="15.75" x14ac:dyDescent="0.25">
      <c r="A3" s="11" t="s">
        <v>5</v>
      </c>
      <c r="B3" s="15"/>
      <c r="C3" s="16"/>
      <c r="D3" s="15"/>
      <c r="E3" s="15"/>
      <c r="F3" s="21">
        <f>SUM(25000+15000)</f>
        <v>40000</v>
      </c>
      <c r="G3" s="21"/>
      <c r="H3" s="21">
        <f>SUM(15000+10000+10000+5000+2500+1000)</f>
        <v>43500</v>
      </c>
      <c r="I3" s="21"/>
      <c r="J3" s="24"/>
      <c r="K3" s="24"/>
      <c r="L3" s="24"/>
      <c r="M3" s="24"/>
    </row>
    <row r="4" spans="1:16" ht="15.75" x14ac:dyDescent="0.25">
      <c r="A4" s="12" t="s">
        <v>8</v>
      </c>
      <c r="B4" s="15"/>
      <c r="C4" s="15"/>
      <c r="D4" s="15"/>
      <c r="E4" s="15"/>
      <c r="F4" s="21"/>
      <c r="G4" s="21"/>
      <c r="H4" s="21">
        <v>500</v>
      </c>
      <c r="I4" s="21"/>
      <c r="J4" s="24"/>
      <c r="K4" s="24"/>
      <c r="L4" s="24"/>
      <c r="M4" s="24"/>
    </row>
    <row r="5" spans="1:16" ht="15.75" x14ac:dyDescent="0.25">
      <c r="A5" s="11" t="s">
        <v>28</v>
      </c>
      <c r="B5" s="15"/>
      <c r="C5" s="15"/>
      <c r="D5" s="15"/>
      <c r="E5" s="15"/>
      <c r="F5" s="21"/>
      <c r="G5" s="21"/>
      <c r="H5" s="21"/>
      <c r="I5" s="21"/>
      <c r="J5" s="24"/>
      <c r="K5" s="24"/>
      <c r="L5" s="24"/>
      <c r="M5" s="24"/>
    </row>
    <row r="6" spans="1:16" ht="15.75" x14ac:dyDescent="0.25">
      <c r="A6" s="12" t="s">
        <v>44</v>
      </c>
      <c r="B6" s="15">
        <f>SUM(40650+4000+500)</f>
        <v>45150</v>
      </c>
      <c r="C6" s="15"/>
      <c r="D6" s="15">
        <f>SUM(15000+2250+200)</f>
        <v>17450</v>
      </c>
      <c r="E6" s="15"/>
      <c r="F6" s="21"/>
      <c r="G6" s="21"/>
      <c r="H6" s="21"/>
      <c r="I6" s="21"/>
      <c r="J6" s="24">
        <f>SUM(11500+5500+2500)</f>
        <v>19500</v>
      </c>
      <c r="K6" s="24"/>
      <c r="L6" s="24">
        <f>SUM(2500+500)</f>
        <v>3000</v>
      </c>
      <c r="M6" s="24"/>
    </row>
    <row r="7" spans="1:16" ht="15.75" x14ac:dyDescent="0.25">
      <c r="A7" s="11" t="s">
        <v>17</v>
      </c>
      <c r="B7" s="15"/>
      <c r="C7" s="15"/>
      <c r="D7" s="15"/>
      <c r="E7" s="15"/>
      <c r="F7" s="21"/>
      <c r="G7" s="21"/>
      <c r="H7" s="21"/>
      <c r="I7" s="21"/>
      <c r="J7" s="24"/>
      <c r="K7" s="24"/>
      <c r="L7" s="24">
        <v>500</v>
      </c>
      <c r="M7" s="24"/>
    </row>
    <row r="8" spans="1:16" ht="15.75" x14ac:dyDescent="0.25">
      <c r="A8" s="12" t="s">
        <v>18</v>
      </c>
      <c r="B8" s="15"/>
      <c r="C8" s="17"/>
      <c r="D8" s="15"/>
      <c r="E8" s="15">
        <v>3000</v>
      </c>
      <c r="F8" s="21"/>
      <c r="G8" s="21"/>
      <c r="H8" s="21"/>
      <c r="I8" s="21"/>
      <c r="J8" s="24"/>
      <c r="K8" s="24"/>
      <c r="L8" s="24"/>
      <c r="M8" s="25"/>
      <c r="P8">
        <v>80194</v>
      </c>
    </row>
    <row r="9" spans="1:16" ht="15.75" x14ac:dyDescent="0.25">
      <c r="A9" s="11" t="s">
        <v>31</v>
      </c>
      <c r="B9" s="15"/>
      <c r="C9" s="15">
        <f>SUM(500+200)</f>
        <v>700</v>
      </c>
      <c r="D9" s="15"/>
      <c r="E9" s="15"/>
      <c r="F9" s="21"/>
      <c r="G9" s="21"/>
      <c r="H9" s="21"/>
      <c r="I9" s="21"/>
      <c r="J9" s="24"/>
      <c r="K9" s="24"/>
      <c r="L9" s="24"/>
      <c r="M9" s="24"/>
    </row>
    <row r="10" spans="1:16" ht="15.75" x14ac:dyDescent="0.25">
      <c r="A10" s="12" t="s">
        <v>34</v>
      </c>
      <c r="B10" s="15">
        <f>SUM(1000+200)</f>
        <v>1200</v>
      </c>
      <c r="C10" s="15"/>
      <c r="D10" s="15">
        <v>5000</v>
      </c>
      <c r="E10" s="15"/>
      <c r="F10" s="21"/>
      <c r="G10" s="21"/>
      <c r="H10" s="21"/>
      <c r="I10" s="21"/>
      <c r="J10" s="24"/>
      <c r="K10" s="24"/>
      <c r="L10" s="24"/>
      <c r="M10" s="24"/>
    </row>
    <row r="11" spans="1:16" ht="15.75" x14ac:dyDescent="0.25">
      <c r="A11" s="11" t="s">
        <v>19</v>
      </c>
      <c r="B11" s="15"/>
      <c r="C11" s="15"/>
      <c r="D11" s="15"/>
      <c r="E11" s="15"/>
      <c r="F11" s="21"/>
      <c r="G11" s="21"/>
      <c r="H11" s="21"/>
      <c r="I11" s="21"/>
      <c r="J11" s="24"/>
      <c r="K11" s="24"/>
      <c r="L11" s="24"/>
      <c r="M11" s="24"/>
    </row>
    <row r="12" spans="1:16" ht="15.75" x14ac:dyDescent="0.25">
      <c r="A12" s="12" t="s">
        <v>37</v>
      </c>
      <c r="B12" s="15">
        <f>SUM(10670+1000)</f>
        <v>11670</v>
      </c>
      <c r="C12" s="15"/>
      <c r="D12" s="15">
        <f>SUM(8500+1000)</f>
        <v>9500</v>
      </c>
      <c r="E12" s="15"/>
      <c r="F12" s="21"/>
      <c r="G12" s="21"/>
      <c r="H12" s="21"/>
      <c r="I12" s="21"/>
      <c r="J12" s="24">
        <f>SUM(9000)</f>
        <v>9000</v>
      </c>
      <c r="K12" s="24"/>
      <c r="L12" s="24"/>
      <c r="M12" s="24"/>
    </row>
    <row r="13" spans="1:16" ht="15.75" x14ac:dyDescent="0.25">
      <c r="A13" s="11" t="s">
        <v>0</v>
      </c>
      <c r="B13" s="15">
        <v>1000</v>
      </c>
      <c r="C13" s="17"/>
      <c r="D13" s="15">
        <f>SUM(1000+9000+1000)</f>
        <v>11000</v>
      </c>
      <c r="E13" s="15"/>
      <c r="F13" s="21"/>
      <c r="G13" s="21"/>
      <c r="H13" s="21"/>
      <c r="I13" s="21"/>
      <c r="J13" s="24"/>
      <c r="K13" s="24"/>
      <c r="L13" s="24"/>
      <c r="M13" s="25"/>
      <c r="P13">
        <v>281150</v>
      </c>
    </row>
    <row r="14" spans="1:16" ht="15.75" x14ac:dyDescent="0.25">
      <c r="A14" s="12" t="s">
        <v>11</v>
      </c>
      <c r="B14" s="15"/>
      <c r="C14" s="15"/>
      <c r="D14" s="15">
        <v>7000</v>
      </c>
      <c r="E14" s="15"/>
      <c r="F14" s="21"/>
      <c r="G14" s="21"/>
      <c r="H14" s="21"/>
      <c r="I14" s="21"/>
      <c r="J14" s="24">
        <f>SUM(2000+3500)</f>
        <v>5500</v>
      </c>
      <c r="K14" s="24"/>
      <c r="L14" s="24">
        <f>SUM(3500+3500)</f>
        <v>7000</v>
      </c>
      <c r="M14" s="24"/>
    </row>
    <row r="15" spans="1:16" ht="15.75" x14ac:dyDescent="0.25">
      <c r="A15" s="11" t="s">
        <v>14</v>
      </c>
      <c r="B15" s="15">
        <f>SUM(20000+20000+2000)</f>
        <v>42000</v>
      </c>
      <c r="C15" s="18"/>
      <c r="D15" s="15">
        <f>SUM(30000+20000)</f>
        <v>50000</v>
      </c>
      <c r="E15" s="15"/>
      <c r="F15" s="21"/>
      <c r="G15" s="21"/>
      <c r="H15" s="21"/>
      <c r="I15" s="21"/>
      <c r="J15" s="24"/>
      <c r="K15" s="24"/>
      <c r="L15" s="24"/>
      <c r="M15" s="26"/>
      <c r="P15">
        <v>1071300</v>
      </c>
    </row>
    <row r="16" spans="1:16" ht="15.75" x14ac:dyDescent="0.25">
      <c r="A16" s="12" t="s">
        <v>20</v>
      </c>
      <c r="B16" s="15"/>
      <c r="C16" s="17">
        <f>SUM(11000+9100+1000)</f>
        <v>21100</v>
      </c>
      <c r="D16" s="15"/>
      <c r="E16" s="15"/>
      <c r="F16" s="21"/>
      <c r="G16" s="21"/>
      <c r="H16" s="21"/>
      <c r="I16" s="21"/>
      <c r="J16" s="24"/>
      <c r="K16" s="24"/>
      <c r="L16" s="24"/>
      <c r="M16" s="25"/>
      <c r="P16">
        <v>242255</v>
      </c>
    </row>
    <row r="17" spans="1:13" ht="15.75" x14ac:dyDescent="0.25">
      <c r="A17" s="11" t="s">
        <v>40</v>
      </c>
      <c r="B17" s="15"/>
      <c r="C17" s="15"/>
      <c r="D17" s="15"/>
      <c r="E17" s="15"/>
      <c r="F17" s="21"/>
      <c r="G17" s="21"/>
      <c r="H17" s="21"/>
      <c r="I17" s="21"/>
      <c r="J17" s="24"/>
      <c r="K17" s="24"/>
      <c r="L17" s="24"/>
      <c r="M17" s="24"/>
    </row>
    <row r="18" spans="1:13" ht="15.75" x14ac:dyDescent="0.25">
      <c r="A18" s="9" t="s">
        <v>45</v>
      </c>
      <c r="B18" s="15">
        <f>SUM(B3:B17)</f>
        <v>101020</v>
      </c>
      <c r="C18" s="15">
        <f>SUM(C4:C17)</f>
        <v>21800</v>
      </c>
      <c r="D18" s="15">
        <f t="shared" ref="D18:M18" si="0">SUM(D3:D17)</f>
        <v>99950</v>
      </c>
      <c r="E18" s="15">
        <f t="shared" si="0"/>
        <v>3000</v>
      </c>
      <c r="F18" s="21">
        <f t="shared" si="0"/>
        <v>40000</v>
      </c>
      <c r="G18" s="21">
        <f t="shared" si="0"/>
        <v>0</v>
      </c>
      <c r="H18" s="21">
        <f t="shared" si="0"/>
        <v>44000</v>
      </c>
      <c r="I18" s="21">
        <f t="shared" si="0"/>
        <v>0</v>
      </c>
      <c r="J18" s="21">
        <f t="shared" si="0"/>
        <v>34000</v>
      </c>
      <c r="K18" s="21">
        <f t="shared" si="0"/>
        <v>0</v>
      </c>
      <c r="L18" s="21">
        <f t="shared" si="0"/>
        <v>10500</v>
      </c>
      <c r="M18" s="21">
        <f t="shared" si="0"/>
        <v>0</v>
      </c>
    </row>
    <row r="19" spans="1:13" ht="15.75" x14ac:dyDescent="0.25">
      <c r="A19" s="10"/>
      <c r="B19" s="10"/>
      <c r="C19" s="10"/>
      <c r="D19" s="8"/>
      <c r="E19" s="8"/>
      <c r="F19" s="8"/>
      <c r="G19" s="8"/>
      <c r="H19" s="8"/>
      <c r="I19" s="8"/>
      <c r="J19" s="8"/>
      <c r="K19" s="8"/>
      <c r="L19" s="8"/>
      <c r="M19" s="27">
        <f>SUM(B18:M18)</f>
        <v>354270</v>
      </c>
    </row>
    <row r="20" spans="1:13" x14ac:dyDescent="0.25">
      <c r="A20" s="6"/>
      <c r="B20" s="6"/>
      <c r="C20" s="6"/>
    </row>
    <row r="21" spans="1:13" x14ac:dyDescent="0.25">
      <c r="A21" s="6"/>
      <c r="B21" s="6"/>
      <c r="C21" s="6"/>
    </row>
    <row r="22" spans="1:13" x14ac:dyDescent="0.25">
      <c r="A22" s="6"/>
      <c r="B22" s="6"/>
      <c r="C22" s="6"/>
    </row>
    <row r="23" spans="1:13" x14ac:dyDescent="0.25">
      <c r="A23" s="6"/>
      <c r="B23" s="6"/>
      <c r="C23" s="6"/>
    </row>
    <row r="24" spans="1:13" x14ac:dyDescent="0.25">
      <c r="A24" s="6"/>
      <c r="B24" s="6"/>
      <c r="C24" s="6"/>
    </row>
    <row r="25" spans="1:13" x14ac:dyDescent="0.25">
      <c r="A25" s="6"/>
      <c r="B25" s="6"/>
      <c r="C25" s="6"/>
    </row>
    <row r="26" spans="1:13" x14ac:dyDescent="0.25">
      <c r="A26" s="6"/>
      <c r="B26" s="6"/>
      <c r="C26" s="6"/>
    </row>
    <row r="27" spans="1:13" x14ac:dyDescent="0.25">
      <c r="A27" s="6"/>
      <c r="B27" s="6"/>
      <c r="C27" s="6"/>
    </row>
    <row r="28" spans="1:13" x14ac:dyDescent="0.25">
      <c r="A28" s="6"/>
      <c r="B28" s="6"/>
      <c r="C28" s="6"/>
    </row>
    <row r="29" spans="1:13" x14ac:dyDescent="0.25">
      <c r="A29" s="6"/>
      <c r="B29" s="6"/>
      <c r="C29" s="6"/>
    </row>
    <row r="30" spans="1:13" x14ac:dyDescent="0.25">
      <c r="A30" s="6"/>
      <c r="B30" s="6"/>
      <c r="C30" s="6"/>
    </row>
    <row r="31" spans="1:13" x14ac:dyDescent="0.25">
      <c r="A31" s="6"/>
      <c r="B31" s="6"/>
      <c r="C31" s="6"/>
    </row>
  </sheetData>
  <customSheetViews>
    <customSheetView guid="{80FA2573-ABD9-421F-948E-DCD67F8F36F2}" state="hidden">
      <selection sqref="A1:M20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Contributions</vt:lpstr>
      <vt:lpstr>American Electric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Leber</dc:creator>
  <cp:lastModifiedBy>Jackie</cp:lastModifiedBy>
  <dcterms:created xsi:type="dcterms:W3CDTF">2012-01-18T20:14:53Z</dcterms:created>
  <dcterms:modified xsi:type="dcterms:W3CDTF">2012-02-09T22:20:12Z</dcterms:modified>
</cp:coreProperties>
</file>