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autoCompressPictures="0"/>
  <bookViews>
    <workbookView xWindow="0" yWindow="0" windowWidth="25600" windowHeight="16060"/>
  </bookViews>
  <sheets>
    <sheet name="Master List" sheetId="1" r:id="rId1"/>
    <sheet name="UARG Members" sheetId="2" state="hidden" r:id="rId2"/>
    <sheet name="Midwest Ozone Group" sheetId="3" state="hidden" r:id="rId3"/>
    <sheet name="ACCCE " sheetId="4" state="hidden" r:id="rId4"/>
    <sheet name="Sheet1" sheetId="5" state="hidden" r:id="rId5"/>
  </sheets>
  <calcPr calcId="140001" iterateDelta="9.999999999999445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5" i="1" l="1"/>
  <c r="G185" i="1"/>
  <c r="F185" i="1"/>
  <c r="E185" i="1"/>
  <c r="D185" i="1"/>
  <c r="C185" i="1"/>
  <c r="A27" i="4"/>
  <c r="A31" i="2"/>
  <c r="D14" i="2"/>
  <c r="E26" i="4"/>
  <c r="F26" i="4"/>
  <c r="B26" i="4"/>
  <c r="B14" i="3"/>
  <c r="C14" i="3"/>
  <c r="D6" i="3"/>
  <c r="D7" i="3"/>
  <c r="D14" i="3"/>
  <c r="E5" i="3"/>
  <c r="E14" i="3"/>
  <c r="F2" i="2"/>
  <c r="F3" i="2"/>
  <c r="F4" i="2"/>
  <c r="F5" i="2"/>
  <c r="F6" i="2"/>
  <c r="F7" i="2"/>
  <c r="F8" i="2"/>
  <c r="F9" i="2"/>
  <c r="F10" i="2"/>
  <c r="F11" i="2"/>
  <c r="G13" i="2"/>
  <c r="F13" i="2"/>
  <c r="F15" i="2"/>
  <c r="F16" i="2"/>
  <c r="F19" i="2"/>
  <c r="F20" i="2"/>
  <c r="F21" i="2"/>
  <c r="F22" i="2"/>
  <c r="F30" i="2"/>
  <c r="E17" i="2"/>
  <c r="E30" i="2"/>
  <c r="D30" i="2"/>
  <c r="D29" i="2"/>
  <c r="D26" i="2"/>
  <c r="D22" i="2"/>
  <c r="D21" i="2"/>
  <c r="D20" i="2"/>
  <c r="D17" i="2"/>
  <c r="D16" i="2"/>
  <c r="D15" i="2"/>
  <c r="D13" i="2"/>
  <c r="D12" i="2"/>
  <c r="D10" i="2"/>
  <c r="D9" i="2"/>
  <c r="D8" i="2"/>
  <c r="D7" i="2"/>
  <c r="D5" i="2"/>
  <c r="D4" i="2"/>
  <c r="D3" i="2"/>
  <c r="D2" i="2"/>
  <c r="G30" i="2"/>
  <c r="C30" i="2"/>
  <c r="B30" i="2"/>
</calcChain>
</file>

<file path=xl/sharedStrings.xml><?xml version="1.0" encoding="utf-8"?>
<sst xmlns="http://schemas.openxmlformats.org/spreadsheetml/2006/main" count="734" uniqueCount="324">
  <si>
    <t>Alabama</t>
  </si>
  <si>
    <t>X</t>
  </si>
  <si>
    <t>Alaska</t>
  </si>
  <si>
    <t>Arkansas</t>
  </si>
  <si>
    <t>Florida</t>
  </si>
  <si>
    <t>Idaho</t>
  </si>
  <si>
    <t>Indiana</t>
  </si>
  <si>
    <t>Kansas</t>
  </si>
  <si>
    <t>Kentucky (AG)</t>
  </si>
  <si>
    <t>Michigan</t>
  </si>
  <si>
    <t>Mississippi</t>
  </si>
  <si>
    <t>Missouri</t>
  </si>
  <si>
    <t>Nebraska</t>
  </si>
  <si>
    <t>North Dakota</t>
  </si>
  <si>
    <t>Ohio</t>
  </si>
  <si>
    <t>Oklahoma</t>
  </si>
  <si>
    <t>Pennsylvania</t>
  </si>
  <si>
    <t>Texas</t>
  </si>
  <si>
    <t>Utah</t>
  </si>
  <si>
    <t>Virginia</t>
  </si>
  <si>
    <t>West Virginia</t>
  </si>
  <si>
    <t>Georgia</t>
  </si>
  <si>
    <t>Louisiana</t>
  </si>
  <si>
    <t>Wisconsin</t>
  </si>
  <si>
    <t>South Carolina</t>
  </si>
  <si>
    <t>Midwest Ozone Group</t>
  </si>
  <si>
    <t>Oak Grove Management</t>
  </si>
  <si>
    <t>ARIPPA</t>
  </si>
  <si>
    <t>Chase Power Development</t>
  </si>
  <si>
    <t>Tenaska Trailblazer Partners</t>
  </si>
  <si>
    <t>White Stallion Energy Center</t>
  </si>
  <si>
    <t>American Public Power Association</t>
  </si>
  <si>
    <t>Kansas City Board of Public Utilities</t>
  </si>
  <si>
    <t>Puerto Rico Electric Power Authority</t>
  </si>
  <si>
    <t>Deseret Power Electric Cooperative</t>
  </si>
  <si>
    <t xml:space="preserve">Sunflower Electric Power </t>
  </si>
  <si>
    <t>Wolverine Power Supply Cooperative</t>
  </si>
  <si>
    <t>Power4Georgians</t>
  </si>
  <si>
    <t>National Mining Association</t>
  </si>
  <si>
    <t>Gulf Coast Lignite Coalition</t>
  </si>
  <si>
    <t>Indiana Coal Council</t>
  </si>
  <si>
    <t>Kentucky Coal Association</t>
  </si>
  <si>
    <t>Pennsylvania Coal Association</t>
  </si>
  <si>
    <t>Virginia Coal Association</t>
  </si>
  <si>
    <t>West Virginia Coal Association</t>
  </si>
  <si>
    <t>Peabody Energy</t>
  </si>
  <si>
    <t>United Mine Workers of America</t>
  </si>
  <si>
    <t>American Electric Power</t>
  </si>
  <si>
    <t>Ameren</t>
  </si>
  <si>
    <t>Consumers Energy</t>
  </si>
  <si>
    <t>Dayton Power</t>
  </si>
  <si>
    <t>DTE Energy Co.</t>
  </si>
  <si>
    <t xml:space="preserve">Duke Energy Corp. </t>
  </si>
  <si>
    <t xml:space="preserve">GenOn Energy Inc. </t>
  </si>
  <si>
    <t xml:space="preserve">Kansas City Power &amp; Light Co. </t>
  </si>
  <si>
    <t>LG&amp;E &amp; KU Energy LLC</t>
  </si>
  <si>
    <t xml:space="preserve">Madison Gas &amp; Electric Co. </t>
  </si>
  <si>
    <t>Minnesota Power Co./ALLETE</t>
  </si>
  <si>
    <t xml:space="preserve">NiSource Inc. </t>
  </si>
  <si>
    <t xml:space="preserve">Otter Tail Power Co. </t>
  </si>
  <si>
    <t xml:space="preserve">Pinnacle West/Arizona Public Service </t>
  </si>
  <si>
    <t>PNM</t>
  </si>
  <si>
    <t xml:space="preserve">Progress Energy Inc. </t>
  </si>
  <si>
    <t>Salt River Project</t>
  </si>
  <si>
    <t xml:space="preserve">South Carolina Electric and Gas Co. </t>
  </si>
  <si>
    <t xml:space="preserve">Southern Company </t>
  </si>
  <si>
    <t>Tri-State Generation and Transmission</t>
  </si>
  <si>
    <t>Wabash Valley Power Association</t>
  </si>
  <si>
    <t>notes</t>
  </si>
  <si>
    <t xml:space="preserve">95 percent of power output comes from coal; we burn nearly 19 million tons of coal annually </t>
  </si>
  <si>
    <t>Allegheny Energy/FirstEnergy</t>
  </si>
  <si>
    <t>Sources</t>
  </si>
  <si>
    <t>Annual Income (in millions $, 2011)</t>
  </si>
  <si>
    <t>http://www.sec.gov/cgi-bin/viewer?action=view&amp;cik=1031296&amp;accession_number=0001031296-12-000012&amp;xbrl_type=v#</t>
  </si>
  <si>
    <t>Cash on Hand (in millions $, 2011)</t>
  </si>
  <si>
    <t>made 390 mill in Q1 of 2012, with $286M in cash on hand</t>
  </si>
  <si>
    <t>http://www.sec.gov/cgi-bin/viewer?action=view&amp;cik=4904&amp;accession_number=0000004904-12-000013&amp;xbrl_type=v#</t>
  </si>
  <si>
    <t>http://www.sec.gov/cgi-bin/viewer?action=view&amp;cik=1002910&amp;accession_number=0001193125-12-085489&amp;xbrl_type=v#</t>
  </si>
  <si>
    <t>67 mill in Q1 2012, $358 million COH</t>
  </si>
  <si>
    <t>http://www.sec.gov/cgi-bin/viewer?action=view&amp;cik=27430&amp;accession_number=0001104659-12-022046&amp;xbrl_type=v#</t>
  </si>
  <si>
    <t>http://www.sec.gov/cgi-bin/viewer?action=view&amp;cik=201533&amp;accession_number=0001193125-12-074276&amp;xbrl_type=v</t>
  </si>
  <si>
    <t>21.7 million in Q1 2012, 23.4 mill COH</t>
  </si>
  <si>
    <t>http://investors.dom.com/phoenix.zhtml?c=110481&amp;p=irol-finModelEarn</t>
  </si>
  <si>
    <t>http://www.sec.gov/cgi-bin/viewer?action=view&amp;cik=1326160&amp;accession_number=0001193125-12-085533&amp;xbrl_type=v#</t>
  </si>
  <si>
    <t>http://www.sec.gov/cgi-bin/viewer?action=view&amp;cik=1126294&amp;accession_number=0001047469-12-001840&amp;xbrl_type=v</t>
  </si>
  <si>
    <t>$158 million income Q1 2012</t>
  </si>
  <si>
    <t>http://www.sec.gov/cgi-bin/viewer?action=view&amp;cik=936340&amp;accession_number=0000936340-12-000004&amp;xbrl_type=v</t>
  </si>
  <si>
    <t>http://www.sec.gov/cgi-bin/viewer?action=view&amp;cik=54476&amp;accession_number=0001143068-12-000020&amp;xbrl_type=v</t>
  </si>
  <si>
    <t>http://www.sec.gov/cgi-bin/viewer?action=view&amp;cik=1518339&amp;accession_number=0000922224-12-000023&amp;xbrl_type=v#</t>
  </si>
  <si>
    <t>Luminant (Energy Future Holdings)</t>
  </si>
  <si>
    <t>http://www.sec.gov/cgi-bin/viewer?action=view&amp;cik=1023291&amp;accession_number=0001023291-12-000004&amp;xbrl_type=v#</t>
  </si>
  <si>
    <t>Current COH for 2012 (Q1) is $1.14 billion</t>
  </si>
  <si>
    <t>http://www.sec.gov/cgi-bin/viewer?action=view&amp;cik=61339&amp;accession_number=0001161728-12-000004&amp;xbrl_type=v#</t>
  </si>
  <si>
    <t>http://www.sec.gov/cgi-bin/viewer?action=view&amp;cik=66756&amp;accession_number=0000066756-12-000026&amp;xbrl_type=v#</t>
  </si>
  <si>
    <t>http://www.sec.gov/cgi-bin/viewer?action=view&amp;cik=1111711&amp;accession_number=0001193125-12-077712&amp;xbrl_type=v#</t>
  </si>
  <si>
    <t>Oglethorpe Power Corp.</t>
  </si>
  <si>
    <t>http://www.ovec.com/2011ConsolidatedFinancials.pdf</t>
  </si>
  <si>
    <t>http://www.sec.gov/cgi-bin/viewer?action=view&amp;cik=788816&amp;accession_number=0001047469-12-002920&amp;xbrl_type=v</t>
  </si>
  <si>
    <t xml:space="preserve">Ohio Valley Electric Corp. </t>
  </si>
  <si>
    <t>http://www.sec.gov/cgi-bin/viewer?action=view&amp;cik=1466593&amp;accession_number=0001157523-12-001147&amp;xbrl_type=v#</t>
  </si>
  <si>
    <t>http://www.sec.gov/cgi-bin/viewer?action=view&amp;cik=764622&amp;accession_number=0001104659-12-012301&amp;xbrl_type=v#</t>
  </si>
  <si>
    <t>http://www.sec.gov/cgi-bin/viewer?action=view&amp;cik=1094093&amp;accession_number=0001094093-12-000046&amp;xbrl_type=v#</t>
  </si>
  <si>
    <t>N/A</t>
  </si>
  <si>
    <t>http://www.sec.gov/cgi-bin/viewer?action=view&amp;cik=91882&amp;accession_number=0001104659-12-014455&amp;xbrl_type=v#</t>
  </si>
  <si>
    <t>http://www.sec.gov/cgi-bin/viewer?action=view&amp;cik=92122&amp;accession_number=0000092122-12-000016&amp;xbrl_type=v</t>
  </si>
  <si>
    <t xml:space="preserve">Tucson Electric Co. </t>
  </si>
  <si>
    <t>http://www.sec.gov/cgi-bin/viewer?action=view&amp;cik=100122&amp;accession_number=0001193125-12-082165&amp;xbrl_type=v#</t>
  </si>
  <si>
    <t>WeEnergies (Wisconsin Energy Corp.)</t>
  </si>
  <si>
    <t>http://www.wisconsinenergy.com/invest/pdf_k_rpts/10K_2011_WEC.pdf</t>
  </si>
  <si>
    <t>Members</t>
  </si>
  <si>
    <t>Alcoa</t>
  </si>
  <si>
    <t>American Coalition for Clean Coal Electricity (ACCCE)</t>
  </si>
  <si>
    <t>Ameren Corporation</t>
  </si>
  <si>
    <t>Dayton Power &amp; Light</t>
  </si>
  <si>
    <t>Duke Energy</t>
  </si>
  <si>
    <t>First Energy</t>
  </si>
  <si>
    <t>LG&amp;E and KU Energy LLC</t>
  </si>
  <si>
    <t xml:space="preserve">Springfield (IL) City Water, Light &amp; Power </t>
  </si>
  <si>
    <t>Total</t>
  </si>
  <si>
    <t>American Coalition for Clean Coal Electricity members' cash reserves by company</t>
  </si>
  <si>
    <t>American Coalition for Clean Coal Electricity members</t>
  </si>
  <si>
    <t>Industry</t>
  </si>
  <si>
    <t xml:space="preserve">Alliance Resource Partners </t>
  </si>
  <si>
    <t>coal producer</t>
  </si>
  <si>
    <t>Alpha Natural Resources</t>
  </si>
  <si>
    <t>Arch Coal, Inc.</t>
  </si>
  <si>
    <t>Consol Energy</t>
  </si>
  <si>
    <t>Natural Resource Partners</t>
  </si>
  <si>
    <t>Western Fuels Association*</t>
  </si>
  <si>
    <t>Caterpillar</t>
  </si>
  <si>
    <t>mining equipment manufacturer</t>
  </si>
  <si>
    <t>Joy Global Inc.</t>
  </si>
  <si>
    <t>BNSF Railway</t>
  </si>
  <si>
    <t>railroad</t>
  </si>
  <si>
    <t>CSX</t>
  </si>
  <si>
    <t>Norfolk Southern</t>
  </si>
  <si>
    <t>Union Pacific</t>
  </si>
  <si>
    <t>utility</t>
  </si>
  <si>
    <t>DTE Energy</t>
  </si>
  <si>
    <t>Energy Future Holdings</t>
  </si>
  <si>
    <t>LG&amp;E and KU</t>
  </si>
  <si>
    <t>Oglethorpe Power</t>
  </si>
  <si>
    <t>Southern Company</t>
  </si>
  <si>
    <t>Tri-State^</t>
  </si>
  <si>
    <t>Net Income, 2011 (millions $)</t>
  </si>
  <si>
    <t>Cash and cash equivalent, as of December 2011 (millions $)</t>
  </si>
  <si>
    <t xml:space="preserve">http://www.midwestozonegroup.com/membercomp.html </t>
  </si>
  <si>
    <t>Source</t>
  </si>
  <si>
    <t xml:space="preserve">$ Spent Lobbying, 2011 </t>
  </si>
  <si>
    <t>lobbying source</t>
  </si>
  <si>
    <t>http://www.opensecrets.org/lobby/clientsum.php?id=D000000531&amp;year=2011</t>
  </si>
  <si>
    <t>SEC source</t>
  </si>
  <si>
    <t>http://www.opensecrets.org/lobby/clientsum.php?id=D000000573&amp;year=2011</t>
  </si>
  <si>
    <t>http://www.opensecrets.org/lobby/clientsum.php?id=D000023888&amp;year=2011</t>
  </si>
  <si>
    <t>Consumers Energy (CMS energy)</t>
  </si>
  <si>
    <t>http://www.opensecrets.org/lobby/clientsum.php?id=D000000403&amp;year=2011</t>
  </si>
  <si>
    <t>Campaign Contributions spent by Super PAC so far in 2012 (updated March 31, 2012)</t>
  </si>
  <si>
    <t>Dominion (Dominion Resources)</t>
  </si>
  <si>
    <t>http://www.opensecrets.org/lobby/clientsum.php?id=D000000561&amp;year=2011</t>
  </si>
  <si>
    <t>http://www.opensecrets.org/lobby/clientsum.php?id=D000000477&amp;year=2011</t>
  </si>
  <si>
    <t>http://www.opensecrets.org/lobby/clientsum.php?id=D000000324&amp;year=2011</t>
  </si>
  <si>
    <t>http://www.opensecrets.org/pacs/lookup.php?strName=Energy+Future+Holdings+Corp</t>
  </si>
  <si>
    <t>http://www.opensecrets.org/pacs/lookup2.php?strID=C00142489&amp;cycle=2012</t>
  </si>
  <si>
    <t>http://www.opensecrets.org/lobby/clientsum.php?id=D000044986&amp;year=2012</t>
  </si>
  <si>
    <t>http://www.opensecrets.org/lobby/clientsum.php?id=D000000410&amp;year=2011</t>
  </si>
  <si>
    <t>$192.5 mill profit for Q1 2012; $38.5 mill COH; gave $40k to Augusta chamber of commerce in 2011</t>
  </si>
  <si>
    <t>http://www.opensecrets.org/usearch/index.php?q=oglethorpe&amp;searchButt_clean.x=0&amp;searchButt_clean.y=0&amp;searchButt_clean=Submit&amp;cx=010677907462955562473%3Anlldkv0jvam&amp;cof=FORID%3A11</t>
  </si>
  <si>
    <t>http://www.opensecrets.org/pacs/lookup2.php?strID=C00292136&amp;cycle=2012</t>
  </si>
  <si>
    <t>http://www.opensecrets.org/lobby/clientsum.php?id=D000000658&amp;year=2012</t>
  </si>
  <si>
    <t>http://www.opensecrets.org/lobby/clientsum.php?id=D000028400&amp;year=2011</t>
  </si>
  <si>
    <t>http://www.opensecrets.org/lobby/clientsum.php?id=D000000398&amp;year=2011</t>
  </si>
  <si>
    <t>http://www.opensecrets.org/orgs/summary.php?id=D000000168</t>
  </si>
  <si>
    <t>http://www.opensecrets.org/lobby/clientsum.php?id=D000057785&amp;year=2011</t>
  </si>
  <si>
    <t>Total Spent Lobbying, 2011 (in millions)</t>
  </si>
  <si>
    <t>Total (in millions)</t>
  </si>
  <si>
    <t>http://www.opensecrets.org/lobby/clientsum.php?id=D000046880&amp;year=2011</t>
  </si>
  <si>
    <t xml:space="preserve"> See Tab for individual company members' info</t>
  </si>
  <si>
    <t>Campaign Contributions ($ in millions)</t>
  </si>
  <si>
    <t>Total Spent Lobbying 2011 ($ in millions)</t>
  </si>
  <si>
    <t>http://www.opensecrets.org/lobby/clientsum.php?id=D000031387&amp;year=2011</t>
  </si>
  <si>
    <t>First Energy*</t>
  </si>
  <si>
    <t>American Electric Power*</t>
  </si>
  <si>
    <t>*AEP and First Energy are also both members of ACCCE; totals do not double count their financial information</t>
  </si>
  <si>
    <t>Arizona</t>
  </si>
  <si>
    <t>East Kentucky Power Cooperative</t>
  </si>
  <si>
    <t>Entergy Corporation</t>
  </si>
  <si>
    <t>Northern States Power Company</t>
  </si>
  <si>
    <t>American Coal Company</t>
  </si>
  <si>
    <t>Big Brown Paper Company</t>
  </si>
  <si>
    <t>Big Brown Lignite Company</t>
  </si>
  <si>
    <t>Consolidated Edison Company (ConEd)</t>
  </si>
  <si>
    <t>Environmental Committee of the Florida Electric Power Coordinating Group</t>
  </si>
  <si>
    <t xml:space="preserve">Kansas Gas and Electric </t>
  </si>
  <si>
    <t>Environmental Energy Alliance of New York</t>
  </si>
  <si>
    <t>Lafayette Utilities System</t>
  </si>
  <si>
    <t>Louisiana Chemical Association</t>
  </si>
  <si>
    <t>Utility Air Regulatory Group (UARG)</t>
  </si>
  <si>
    <t>Midwest Food Processors Association</t>
  </si>
  <si>
    <t>Municipal Electric Authority of Georgia</t>
  </si>
  <si>
    <t>Murray Energy Corporation</t>
  </si>
  <si>
    <t>National Rural Electric Cooperative Association</t>
  </si>
  <si>
    <t>Sandow Power Company</t>
  </si>
  <si>
    <t>South Mississippi Electric Power Association</t>
  </si>
  <si>
    <t>Sunbury Generation</t>
  </si>
  <si>
    <t>Utah American Energy</t>
  </si>
  <si>
    <t xml:space="preserve">Westar Energy Inc. </t>
  </si>
  <si>
    <t>Western Farmers Electirc Cooperative</t>
  </si>
  <si>
    <t>Wisconsin Cast Metals Association</t>
  </si>
  <si>
    <t>Wisconsin Manufacturers and Commerce</t>
  </si>
  <si>
    <t xml:space="preserve">Wisconsin Paper Council, Inc. </t>
  </si>
  <si>
    <t xml:space="preserve">Wisconsin Public Service Co. </t>
  </si>
  <si>
    <t xml:space="preserve">$                          869 </t>
  </si>
  <si>
    <t xml:space="preserve"> $                          202 </t>
  </si>
  <si>
    <t>Campaign Contributions spent by Super PAC so far in 2012 (in millions, updated March 31, 2012)</t>
  </si>
  <si>
    <t>Campaign Contributions spent by Super PAC so far in 2012 (in millions)</t>
  </si>
  <si>
    <t>Profit (in millions $, 2011)</t>
  </si>
  <si>
    <t>ACCE member</t>
  </si>
  <si>
    <t>http://phx.corporate-ir.net/phoenix.zhtml?c=92466&amp;p=irol-SECText&amp;TEXT=aHR0cDovL2lyLmludC53ZXN0bGF3YnVzaW5lc3MuY29tL2RvY3VtZW50L3YxLzAwMDA3NjQ3NjQtMTItMDAwMDE3L3htbA%3d%3d</t>
  </si>
  <si>
    <t>Southwestern Public Service Company</t>
  </si>
  <si>
    <t>FirstEnergy Generation*</t>
  </si>
  <si>
    <t>Campaign contributions  by Super PAC so far in 2012 (in millions)</t>
  </si>
  <si>
    <t>Other Companies</t>
  </si>
  <si>
    <t>Suing Companies 2011 Financial Information*</t>
  </si>
  <si>
    <t>Company Name</t>
  </si>
  <si>
    <t>2011 Annual Income (in millions $)</t>
  </si>
  <si>
    <t>2011 Cash On-hand (in millions $)</t>
  </si>
  <si>
    <t>Total Spent on Lobbying in 2011</t>
  </si>
  <si>
    <t>EME Homer City Generation LP (Edison International)</t>
  </si>
  <si>
    <t>Northern States</t>
  </si>
  <si>
    <t xml:space="preserve">Southwestern Public Service Co. </t>
  </si>
  <si>
    <t>GenOn Energy, Inc.</t>
  </si>
  <si>
    <t xml:space="preserve">Wisconsin Public Service Corporation </t>
  </si>
  <si>
    <t xml:space="preserve">Westar Energy, Inc. </t>
  </si>
  <si>
    <t>*financial information is only available for publicly traded companies, these companies represent a small percentage wealth of the suing companies</t>
  </si>
  <si>
    <t>Source: Companies' U.S. Securities and Exchange Commission Reports</t>
  </si>
  <si>
    <t>http://www.opensecrets.org/usearch/index.php?q=southern+co&amp;sa=Search&amp;cx=010677907462955562473%3Anlldkv0jvam&amp;cof=FORID%3A11&amp;siteurl=http%3A%2F%2Fwww.opensecrets.org%2Fpacs%2Flookup2.php%3FstrID%3DC00081547%26cycle%3D2012</t>
  </si>
  <si>
    <t>http://www.opensecrets.org/usearch/index.php?q=DTE+energy&amp;searchButt_clean.x=0&amp;searchButt_clean.y=0&amp;searchButt_clean=Submit&amp;cx=010677907462955562473%3Anlldkv0jvam&amp;cof=FORID%3A11</t>
  </si>
  <si>
    <t>All Member Organizations</t>
  </si>
  <si>
    <t>Luminant Mining Company*</t>
  </si>
  <si>
    <t>http://www.opensecrets.org/lobby/clientsum.php?id=D000000238&amp;year=2011</t>
  </si>
  <si>
    <t>United Mine Workers</t>
  </si>
  <si>
    <t>http://www.opensecrets.org/usearch/index.php?q=national+mining&amp;sa=Search&amp;cx=010677907462955562473%3Anlldkv0jvam&amp;cof=FORID%3A11&amp;siteurl=http%3A%2F%2Fwww.opensecrets.org%2F</t>
  </si>
  <si>
    <t>CoEd</t>
  </si>
  <si>
    <t>http://www.sec.gov/cgi-bin/viewer?action=view&amp;cik=1047862&amp;accession_number=0001193125-12-069828&amp;xbrl_type=v#</t>
  </si>
  <si>
    <t>EME</t>
  </si>
  <si>
    <t>http://www.sec.gov/cgi-bin/viewer?action=view&amp;cik=1099534&amp;accession_number=0001099534-12-000002&amp;xbrl_type=v#</t>
  </si>
  <si>
    <t>Ameren*</t>
  </si>
  <si>
    <t>Ameren Corporation*</t>
  </si>
  <si>
    <t>Consumers Energy (CMS energy)*</t>
  </si>
  <si>
    <t>Dayton Power &amp; Light*</t>
  </si>
  <si>
    <t>DTE Energy*</t>
  </si>
  <si>
    <t>DTE Energy Co.*</t>
  </si>
  <si>
    <t xml:space="preserve">DTE* </t>
  </si>
  <si>
    <t>Duke Energy*</t>
  </si>
  <si>
    <t>Duke Energy Corp. *</t>
  </si>
  <si>
    <t>GenOn Energy*</t>
  </si>
  <si>
    <t xml:space="preserve">GenOn Energy Inc.* </t>
  </si>
  <si>
    <t>LG&amp;E &amp; KU Energy LLC*</t>
  </si>
  <si>
    <t>LG&amp;E and KU*</t>
  </si>
  <si>
    <t>LG&amp;E and KU Energy LLC*</t>
  </si>
  <si>
    <t>Oglethorpe Power Corp.*</t>
  </si>
  <si>
    <t>Oglethorpe Power*</t>
  </si>
  <si>
    <t xml:space="preserve">Southern Company* </t>
  </si>
  <si>
    <t>Tri-State Generation and Transmission Association*</t>
  </si>
  <si>
    <t>Tri-State Generation and Transmission*</t>
  </si>
  <si>
    <t>Tri-State*</t>
  </si>
  <si>
    <t>Dayton Power and Light*</t>
  </si>
  <si>
    <t>Edgecombe Genco and Spruance Genco (owned by Calypso Energy)</t>
  </si>
  <si>
    <t>Edison International (EME Homer City)</t>
  </si>
  <si>
    <t>Energy Future Holdings (Luminant)</t>
  </si>
  <si>
    <t>Energy Future Holdings (Luminant)*</t>
  </si>
  <si>
    <t>Allegheny Energy (owned by First Energy)</t>
  </si>
  <si>
    <t>WeEnergies (Wisconsin Electric Power Corp.)*</t>
  </si>
  <si>
    <t>Wisconsin Electric Power Company*</t>
  </si>
  <si>
    <t>TOTAL</t>
  </si>
  <si>
    <t>Georgia Association of Manufacturers</t>
  </si>
  <si>
    <t>Indiana Chamber of Commerce</t>
  </si>
  <si>
    <t>Insitute for Liberty</t>
  </si>
  <si>
    <t>Kentucky Chamber of Commerce</t>
  </si>
  <si>
    <t>National Black Chamber of Commerce</t>
  </si>
  <si>
    <t>North Carolina Chamber of Commerce</t>
  </si>
  <si>
    <t>Ohio Chamber of Commerce</t>
  </si>
  <si>
    <t>Pennsylvania Chamber of Buisness and Industry</t>
  </si>
  <si>
    <t>South Carolina Chamber of Commerce</t>
  </si>
  <si>
    <t>Virginia Chamber of Commerce</t>
  </si>
  <si>
    <t>West Virginia Chamber of Commerce</t>
  </si>
  <si>
    <t>Wisconsin Industrial Energy Group</t>
  </si>
  <si>
    <t>Eco Power Solutions</t>
  </si>
  <si>
    <t>Julander Energy</t>
  </si>
  <si>
    <t>American Energy Corporation</t>
  </si>
  <si>
    <t>Big Brown Power Company LLC</t>
  </si>
  <si>
    <t>CPI USA North Carolina LLC</t>
  </si>
  <si>
    <t>Dairyland Power Cooperative</t>
  </si>
  <si>
    <t>Kenamerican Resources Incorporated</t>
  </si>
  <si>
    <t>City of Ames, Iowa</t>
  </si>
  <si>
    <t xml:space="preserve">City of Springfield, Illinois </t>
  </si>
  <si>
    <t>Louisiana Department of Environmental Quality</t>
  </si>
  <si>
    <t>Louisiana Public Service Commission</t>
  </si>
  <si>
    <t>Mississippi Public Service Commission</t>
  </si>
  <si>
    <t>Railroad Commission of Texas</t>
  </si>
  <si>
    <t>Texas Commission on Environmental Quality</t>
  </si>
  <si>
    <t>Texas General Land Office</t>
  </si>
  <si>
    <t>Public Utility Commission of Texas</t>
  </si>
  <si>
    <t>Wyoming</t>
  </si>
  <si>
    <t>Campaign contributions raised by Super PAC so far in 2012 (in millions, as of March 2012)</t>
  </si>
  <si>
    <t>Western Fuels Association</t>
  </si>
  <si>
    <t>Peabody Energy*</t>
  </si>
  <si>
    <t>CMS (Consumers Energy)*</t>
  </si>
  <si>
    <t>Privately-owned power companies</t>
  </si>
  <si>
    <t>Municipally-owned power plants and cooperatives</t>
  </si>
  <si>
    <t>Publicly owned private power companies</t>
  </si>
  <si>
    <t>Organizing groups</t>
  </si>
  <si>
    <t>Company/state name</t>
  </si>
  <si>
    <t xml:space="preserve">Cross-state plaintiff </t>
  </si>
  <si>
    <t>Mercury and air toxics plaintiff</t>
  </si>
  <si>
    <t>Cash reserves (in millions $, 2011)</t>
  </si>
  <si>
    <t>Total spent on lobbying (in millions $, 2011)</t>
  </si>
  <si>
    <t>States and state governments</t>
  </si>
  <si>
    <t>Iowa (governor)</t>
  </si>
  <si>
    <t>Trade associations and political advocacy groups</t>
  </si>
  <si>
    <t>Coal miners, trade associations, coalitions, and unions petitioning for review</t>
  </si>
  <si>
    <t xml:space="preserve">Paper companies, chemical companies, food processors, etc. </t>
  </si>
  <si>
    <t>*All companies listed more than once only have one set of financial information to not double count finances.</t>
  </si>
  <si>
    <t>**Suing subsidiary companies are not listed.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</si>
</sst>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_(&quot;$&quot;* #,##0.0_);_(&quot;$&quot;* \(#,##0.0\);_(&quot;$&quot;* &quot;-&quot;??_);_(@_)"/>
    <numFmt numFmtId="167" formatCode="_([$$-409]* #,##0.00_);_([$$-409]* \(#,##0.00\);_([$$-409]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4" tint="0.3999755851924192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6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5" borderId="1" xfId="1" applyNumberFormat="1" applyFont="1" applyFill="1" applyBorder="1" applyAlignment="1">
      <alignment horizontal="center" vertical="center" wrapText="1"/>
    </xf>
    <xf numFmtId="164" fontId="4" fillId="5" borderId="1" xfId="1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8" fillId="0" borderId="0" xfId="2" applyFont="1"/>
    <xf numFmtId="0" fontId="3" fillId="0" borderId="1" xfId="0" applyFont="1" applyFill="1" applyBorder="1" applyAlignment="1"/>
    <xf numFmtId="44" fontId="3" fillId="0" borderId="1" xfId="1" applyFont="1" applyBorder="1" applyAlignment="1">
      <alignment horizontal="center" vertical="center" wrapText="1"/>
    </xf>
    <xf numFmtId="0" fontId="3" fillId="0" borderId="0" xfId="0" applyFont="1" applyAlignment="1"/>
    <xf numFmtId="0" fontId="8" fillId="0" borderId="0" xfId="2" applyFont="1" applyAlignment="1"/>
    <xf numFmtId="44" fontId="3" fillId="0" borderId="1" xfId="1" applyFont="1" applyBorder="1" applyAlignment="1">
      <alignment horizontal="center" vertical="center"/>
    </xf>
    <xf numFmtId="44" fontId="3" fillId="0" borderId="0" xfId="1" applyFon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/>
    <xf numFmtId="0" fontId="3" fillId="0" borderId="5" xfId="0" applyFont="1" applyFill="1" applyBorder="1" applyAlignment="1">
      <alignment horizontal="left" wrapText="1"/>
    </xf>
    <xf numFmtId="4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right" wrapText="1"/>
    </xf>
    <xf numFmtId="164" fontId="3" fillId="0" borderId="0" xfId="1" applyNumberFormat="1" applyFont="1" applyAlignment="1"/>
    <xf numFmtId="166" fontId="5" fillId="0" borderId="1" xfId="1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/>
    <xf numFmtId="8" fontId="3" fillId="0" borderId="1" xfId="1" applyNumberFormat="1" applyFont="1" applyBorder="1" applyAlignment="1">
      <alignment horizontal="center" vertical="center" wrapText="1"/>
    </xf>
    <xf numFmtId="6" fontId="3" fillId="0" borderId="1" xfId="1" applyNumberFormat="1" applyFont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44" fontId="0" fillId="0" borderId="0" xfId="0" applyNumberFormat="1"/>
    <xf numFmtId="44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44" fontId="3" fillId="3" borderId="1" xfId="1" applyFont="1" applyFill="1" applyBorder="1" applyAlignment="1">
      <alignment horizontal="center" vertical="center" wrapText="1"/>
    </xf>
    <xf numFmtId="44" fontId="3" fillId="5" borderId="1" xfId="1" applyFont="1" applyFill="1" applyBorder="1" applyAlignment="1">
      <alignment horizontal="center" vertical="center"/>
    </xf>
    <xf numFmtId="44" fontId="3" fillId="5" borderId="1" xfId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64" fontId="3" fillId="6" borderId="1" xfId="1" applyNumberFormat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/>
    </xf>
    <xf numFmtId="44" fontId="3" fillId="6" borderId="1" xfId="1" applyFont="1" applyFill="1" applyBorder="1" applyAlignment="1">
      <alignment horizontal="center" vertical="center" wrapText="1"/>
    </xf>
    <xf numFmtId="44" fontId="3" fillId="6" borderId="1" xfId="1" applyFont="1" applyFill="1" applyBorder="1" applyAlignment="1">
      <alignment horizontal="center" vertical="center"/>
    </xf>
    <xf numFmtId="164" fontId="3" fillId="6" borderId="1" xfId="1" applyNumberFormat="1" applyFont="1" applyFill="1" applyBorder="1" applyAlignment="1">
      <alignment horizontal="center" vertical="center"/>
    </xf>
    <xf numFmtId="44" fontId="3" fillId="4" borderId="1" xfId="1" applyFont="1" applyFill="1" applyBorder="1" applyAlignment="1">
      <alignment horizontal="center" vertical="center" wrapText="1"/>
    </xf>
    <xf numFmtId="44" fontId="3" fillId="4" borderId="1" xfId="1" applyFont="1" applyFill="1" applyBorder="1" applyAlignment="1">
      <alignment horizontal="center" vertical="center"/>
    </xf>
    <xf numFmtId="0" fontId="2" fillId="0" borderId="0" xfId="2"/>
    <xf numFmtId="0" fontId="0" fillId="0" borderId="0" xfId="0"/>
    <xf numFmtId="0" fontId="0" fillId="0" borderId="0" xfId="0"/>
    <xf numFmtId="0" fontId="0" fillId="0" borderId="0" xfId="0" applyFill="1"/>
    <xf numFmtId="44" fontId="10" fillId="0" borderId="1" xfId="1" applyNumberFormat="1" applyFont="1" applyFill="1" applyBorder="1" applyAlignment="1">
      <alignment horizontal="center" vertical="center" wrapText="1"/>
    </xf>
    <xf numFmtId="0" fontId="2" fillId="0" borderId="0" xfId="2"/>
    <xf numFmtId="166" fontId="11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44" fontId="11" fillId="0" borderId="1" xfId="0" applyNumberFormat="1" applyFont="1" applyFill="1" applyBorder="1" applyAlignment="1">
      <alignment wrapText="1"/>
    </xf>
    <xf numFmtId="44" fontId="11" fillId="0" borderId="1" xfId="1" applyNumberFormat="1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164" fontId="10" fillId="0" borderId="1" xfId="1" applyNumberFormat="1" applyFont="1" applyFill="1" applyBorder="1" applyAlignment="1">
      <alignment wrapText="1"/>
    </xf>
    <xf numFmtId="44" fontId="10" fillId="0" borderId="1" xfId="1" applyNumberFormat="1" applyFont="1" applyFill="1" applyBorder="1" applyAlignment="1">
      <alignment wrapText="1"/>
    </xf>
    <xf numFmtId="166" fontId="10" fillId="0" borderId="1" xfId="1" applyNumberFormat="1" applyFont="1" applyFill="1" applyBorder="1" applyAlignment="1">
      <alignment wrapText="1"/>
    </xf>
    <xf numFmtId="166" fontId="10" fillId="0" borderId="9" xfId="1" applyNumberFormat="1" applyFont="1" applyFill="1" applyBorder="1" applyAlignment="1">
      <alignment horizontal="center" vertical="center" wrapText="1"/>
    </xf>
    <xf numFmtId="166" fontId="10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wrapText="1"/>
    </xf>
    <xf numFmtId="164" fontId="10" fillId="0" borderId="1" xfId="0" applyNumberFormat="1" applyFont="1" applyFill="1" applyBorder="1" applyAlignment="1">
      <alignment wrapText="1"/>
    </xf>
    <xf numFmtId="164" fontId="10" fillId="0" borderId="1" xfId="1" applyNumberFormat="1" applyFont="1" applyFill="1" applyBorder="1" applyAlignment="1">
      <alignment horizontal="left" wrapText="1"/>
    </xf>
    <xf numFmtId="44" fontId="3" fillId="0" borderId="1" xfId="1" applyNumberFormat="1" applyFont="1" applyFill="1" applyBorder="1" applyAlignment="1">
      <alignment horizontal="center" vertical="center"/>
    </xf>
    <xf numFmtId="166" fontId="10" fillId="0" borderId="1" xfId="1" applyNumberFormat="1" applyFont="1" applyFill="1" applyBorder="1" applyAlignment="1">
      <alignment horizontal="left" wrapText="1"/>
    </xf>
    <xf numFmtId="164" fontId="10" fillId="0" borderId="1" xfId="0" applyNumberFormat="1" applyFont="1" applyFill="1" applyBorder="1" applyAlignment="1">
      <alignment horizontal="left" wrapText="1"/>
    </xf>
    <xf numFmtId="0" fontId="10" fillId="0" borderId="8" xfId="0" applyFont="1" applyFill="1" applyBorder="1" applyAlignment="1">
      <alignment horizontal="left" wrapText="1"/>
    </xf>
    <xf numFmtId="164" fontId="10" fillId="0" borderId="8" xfId="0" applyNumberFormat="1" applyFont="1" applyFill="1" applyBorder="1" applyAlignment="1">
      <alignment horizontal="left" wrapText="1"/>
    </xf>
    <xf numFmtId="166" fontId="10" fillId="0" borderId="8" xfId="1" applyNumberFormat="1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164" fontId="11" fillId="0" borderId="1" xfId="0" applyNumberFormat="1" applyFont="1" applyFill="1" applyBorder="1"/>
    <xf numFmtId="166" fontId="11" fillId="0" borderId="1" xfId="0" applyNumberFormat="1" applyFont="1" applyFill="1" applyBorder="1"/>
    <xf numFmtId="0" fontId="13" fillId="0" borderId="5" xfId="0" applyFont="1" applyFill="1" applyBorder="1" applyAlignment="1">
      <alignment horizontal="left"/>
    </xf>
    <xf numFmtId="0" fontId="10" fillId="0" borderId="0" xfId="0" applyFont="1" applyFill="1"/>
    <xf numFmtId="0" fontId="12" fillId="0" borderId="5" xfId="0" applyFont="1" applyFill="1" applyBorder="1" applyAlignment="1">
      <alignment horizontal="left"/>
    </xf>
    <xf numFmtId="164" fontId="11" fillId="0" borderId="1" xfId="1" applyNumberFormat="1" applyFont="1" applyFill="1" applyBorder="1" applyAlignment="1">
      <alignment wrapText="1"/>
    </xf>
    <xf numFmtId="44" fontId="10" fillId="0" borderId="1" xfId="1" applyNumberFormat="1" applyFont="1" applyFill="1" applyBorder="1" applyAlignment="1">
      <alignment horizontal="center" vertical="center" wrapText="1"/>
    </xf>
    <xf numFmtId="0" fontId="2" fillId="0" borderId="0" xfId="2"/>
    <xf numFmtId="44" fontId="3" fillId="8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7" fontId="3" fillId="0" borderId="1" xfId="1" applyNumberFormat="1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167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167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166" fontId="3" fillId="8" borderId="1" xfId="1" applyNumberFormat="1" applyFont="1" applyFill="1" applyBorder="1" applyAlignment="1">
      <alignment horizontal="center" vertical="center" wrapText="1"/>
    </xf>
    <xf numFmtId="167" fontId="3" fillId="8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7" fontId="3" fillId="0" borderId="1" xfId="1" applyNumberFormat="1" applyFont="1" applyFill="1" applyBorder="1" applyAlignment="1">
      <alignment horizontal="center" vertical="center" wrapText="1"/>
    </xf>
    <xf numFmtId="164" fontId="3" fillId="8" borderId="1" xfId="1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7" fontId="3" fillId="0" borderId="1" xfId="1" applyNumberFormat="1" applyFont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8" fontId="3" fillId="0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7" fontId="3" fillId="0" borderId="3" xfId="0" applyNumberFormat="1" applyFont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center" vertical="center" wrapText="1"/>
    </xf>
    <xf numFmtId="167" fontId="3" fillId="0" borderId="3" xfId="1" applyNumberFormat="1" applyFont="1" applyBorder="1" applyAlignment="1">
      <alignment horizontal="center" vertical="center" wrapText="1"/>
    </xf>
    <xf numFmtId="164" fontId="4" fillId="0" borderId="3" xfId="1" applyNumberFormat="1" applyFont="1" applyFill="1" applyBorder="1" applyAlignment="1">
      <alignment horizontal="center" vertical="center" wrapText="1"/>
    </xf>
    <xf numFmtId="167" fontId="4" fillId="0" borderId="3" xfId="1" applyNumberFormat="1" applyFont="1" applyFill="1" applyBorder="1" applyAlignment="1">
      <alignment horizontal="center" vertical="center" wrapText="1"/>
    </xf>
    <xf numFmtId="167" fontId="3" fillId="8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7" fontId="3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8" borderId="0" xfId="0" applyFont="1" applyFill="1" applyBorder="1" applyAlignment="1">
      <alignment horizontal="center" vertical="center" wrapText="1"/>
    </xf>
    <xf numFmtId="164" fontId="3" fillId="8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7" fontId="15" fillId="0" borderId="1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top"/>
    </xf>
  </cellXfs>
  <cellStyles count="14">
    <cellStyle name="Currency" xfId="1" builtinId="4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0" Type="http://schemas.openxmlformats.org/officeDocument/2006/relationships/hyperlink" Target="http://www.sec.gov/cgi-bin/viewer?action=view&amp;cik=1094093&amp;accession_number=0001094093-12-000046&amp;xbrl_type=v" TargetMode="External"/><Relationship Id="rId21" Type="http://schemas.openxmlformats.org/officeDocument/2006/relationships/hyperlink" Target="http://www.sec.gov/cgi-bin/viewer?action=view&amp;cik=91882&amp;accession_number=0001104659-12-014455&amp;xbrl_type=v" TargetMode="External"/><Relationship Id="rId22" Type="http://schemas.openxmlformats.org/officeDocument/2006/relationships/hyperlink" Target="http://www.sec.gov/cgi-bin/viewer?action=view&amp;cik=92122&amp;accession_number=0000092122-12-000016&amp;xbrl_type=v" TargetMode="External"/><Relationship Id="rId23" Type="http://schemas.openxmlformats.org/officeDocument/2006/relationships/hyperlink" Target="http://www.sec.gov/cgi-bin/viewer?action=view&amp;cik=100122&amp;accession_number=0001193125-12-082165&amp;xbrl_type=v" TargetMode="External"/><Relationship Id="rId24" Type="http://schemas.openxmlformats.org/officeDocument/2006/relationships/hyperlink" Target="http://www.wisconsinenergy.com/invest/pdf_k_rpts/10K_2011_WEC.pdf" TargetMode="External"/><Relationship Id="rId25" Type="http://schemas.openxmlformats.org/officeDocument/2006/relationships/hyperlink" Target="http://www.opensecrets.org/lobby/clientsum.php?id=D000000531&amp;year=2011" TargetMode="External"/><Relationship Id="rId26" Type="http://schemas.openxmlformats.org/officeDocument/2006/relationships/hyperlink" Target="http://www.opensecrets.org/lobby/clientsum.php?id=D000000573&amp;year=2011" TargetMode="External"/><Relationship Id="rId27" Type="http://schemas.openxmlformats.org/officeDocument/2006/relationships/hyperlink" Target="http://www.opensecrets.org/lobby/clientsum.php?id=D000023888&amp;year=2011" TargetMode="External"/><Relationship Id="rId28" Type="http://schemas.openxmlformats.org/officeDocument/2006/relationships/hyperlink" Target="http://www.opensecrets.org/lobby/clientsum.php?id=D000000403&amp;year=2011" TargetMode="External"/><Relationship Id="rId29" Type="http://schemas.openxmlformats.org/officeDocument/2006/relationships/hyperlink" Target="http://www.opensecrets.org/lobby/clientsum.php?id=D000000561&amp;year=2011" TargetMode="External"/><Relationship Id="rId1" Type="http://schemas.openxmlformats.org/officeDocument/2006/relationships/hyperlink" Target="http://www.sec.gov/cgi-bin/viewer?action=view&amp;cik=1031296&amp;accession_number=0001031296-12-000012&amp;xbrl_type=v" TargetMode="External"/><Relationship Id="rId2" Type="http://schemas.openxmlformats.org/officeDocument/2006/relationships/hyperlink" Target="http://www.sec.gov/cgi-bin/viewer?action=view&amp;cik=4904&amp;accession_number=0000004904-12-000013&amp;xbrl_type=v" TargetMode="External"/><Relationship Id="rId3" Type="http://schemas.openxmlformats.org/officeDocument/2006/relationships/hyperlink" Target="http://www.sec.gov/cgi-bin/viewer?action=view&amp;cik=1002910&amp;accession_number=0001193125-12-085489&amp;xbrl_type=v" TargetMode="External"/><Relationship Id="rId4" Type="http://schemas.openxmlformats.org/officeDocument/2006/relationships/hyperlink" Target="http://www.sec.gov/cgi-bin/viewer?action=view&amp;cik=27430&amp;accession_number=0001104659-12-022046&amp;xbrl_type=v" TargetMode="External"/><Relationship Id="rId5" Type="http://schemas.openxmlformats.org/officeDocument/2006/relationships/hyperlink" Target="http://www.sec.gov/cgi-bin/viewer?action=view&amp;cik=201533&amp;accession_number=0001193125-12-074276&amp;xbrl_type=v" TargetMode="External"/><Relationship Id="rId30" Type="http://schemas.openxmlformats.org/officeDocument/2006/relationships/hyperlink" Target="http://www.opensecrets.org/lobby/clientsum.php?id=D000000477&amp;year=2011" TargetMode="External"/><Relationship Id="rId31" Type="http://schemas.openxmlformats.org/officeDocument/2006/relationships/hyperlink" Target="http://www.opensecrets.org/lobby/clientsum.php?id=D000000324&amp;year=2011" TargetMode="External"/><Relationship Id="rId32" Type="http://schemas.openxmlformats.org/officeDocument/2006/relationships/hyperlink" Target="http://www.opensecrets.org/pacs/lookup.php?strName=Energy+Future+Holdings+Corp" TargetMode="External"/><Relationship Id="rId9" Type="http://schemas.openxmlformats.org/officeDocument/2006/relationships/hyperlink" Target="http://www.sec.gov/cgi-bin/viewer?action=view&amp;cik=936340&amp;accession_number=0000936340-12-000004&amp;xbrl_type=v" TargetMode="External"/><Relationship Id="rId6" Type="http://schemas.openxmlformats.org/officeDocument/2006/relationships/hyperlink" Target="http://investors.dom.com/phoenix.zhtml?c=110481&amp;p=irol-finModelEarn" TargetMode="External"/><Relationship Id="rId7" Type="http://schemas.openxmlformats.org/officeDocument/2006/relationships/hyperlink" Target="http://www.sec.gov/cgi-bin/viewer?action=view&amp;cik=1326160&amp;accession_number=0001193125-12-085533&amp;xbrl_type=v" TargetMode="External"/><Relationship Id="rId8" Type="http://schemas.openxmlformats.org/officeDocument/2006/relationships/hyperlink" Target="http://www.sec.gov/cgi-bin/viewer?action=view&amp;cik=1126294&amp;accession_number=0001047469-12-001840&amp;xbrl_type=v" TargetMode="External"/><Relationship Id="rId33" Type="http://schemas.openxmlformats.org/officeDocument/2006/relationships/hyperlink" Target="http://www.opensecrets.org/pacs/lookup2.php?strID=C00142489&amp;cycle=2012" TargetMode="External"/><Relationship Id="rId34" Type="http://schemas.openxmlformats.org/officeDocument/2006/relationships/hyperlink" Target="http://www.opensecrets.org/lobby/clientsum.php?id=D000044986&amp;year=2012" TargetMode="External"/><Relationship Id="rId35" Type="http://schemas.openxmlformats.org/officeDocument/2006/relationships/hyperlink" Target="http://www.opensecrets.org/lobby/clientsum.php?id=D000000410&amp;year=2011" TargetMode="External"/><Relationship Id="rId36" Type="http://schemas.openxmlformats.org/officeDocument/2006/relationships/hyperlink" Target="http://www.opensecrets.org/usearch/index.php?q=oglethorpe&amp;searchButt_clean.x=0&amp;searchButt_clean.y=0&amp;searchButt_clean=Submit&amp;cx=010677907462955562473%3Anlldkv0jvam&amp;cof=FORID%3A11" TargetMode="External"/><Relationship Id="rId10" Type="http://schemas.openxmlformats.org/officeDocument/2006/relationships/hyperlink" Target="http://www.sec.gov/cgi-bin/viewer?action=view&amp;cik=54476&amp;accession_number=0001143068-12-000020&amp;xbrl_type=v" TargetMode="External"/><Relationship Id="rId11" Type="http://schemas.openxmlformats.org/officeDocument/2006/relationships/hyperlink" Target="http://www.sec.gov/cgi-bin/viewer?action=view&amp;cik=1518339&amp;accession_number=0000922224-12-000023&amp;xbrl_type=v" TargetMode="External"/><Relationship Id="rId12" Type="http://schemas.openxmlformats.org/officeDocument/2006/relationships/hyperlink" Target="http://www.sec.gov/cgi-bin/viewer?action=view&amp;cik=1023291&amp;accession_number=0001023291-12-000004&amp;xbrl_type=v" TargetMode="External"/><Relationship Id="rId13" Type="http://schemas.openxmlformats.org/officeDocument/2006/relationships/hyperlink" Target="http://www.sec.gov/cgi-bin/viewer?action=view&amp;cik=61339&amp;accession_number=0001161728-12-000004&amp;xbrl_type=v" TargetMode="External"/><Relationship Id="rId14" Type="http://schemas.openxmlformats.org/officeDocument/2006/relationships/hyperlink" Target="http://www.sec.gov/cgi-bin/viewer?action=view&amp;cik=66756&amp;accession_number=0000066756-12-000026&amp;xbrl_type=v" TargetMode="External"/><Relationship Id="rId15" Type="http://schemas.openxmlformats.org/officeDocument/2006/relationships/hyperlink" Target="http://www.sec.gov/cgi-bin/viewer?action=view&amp;cik=1111711&amp;accession_number=0001193125-12-077712&amp;xbrl_type=v" TargetMode="External"/><Relationship Id="rId16" Type="http://schemas.openxmlformats.org/officeDocument/2006/relationships/hyperlink" Target="http://www.ovec.com/2011ConsolidatedFinancials.pdf" TargetMode="External"/><Relationship Id="rId17" Type="http://schemas.openxmlformats.org/officeDocument/2006/relationships/hyperlink" Target="http://www.sec.gov/cgi-bin/viewer?action=view&amp;cik=788816&amp;accession_number=0001047469-12-002920&amp;xbrl_type=v" TargetMode="External"/><Relationship Id="rId18" Type="http://schemas.openxmlformats.org/officeDocument/2006/relationships/hyperlink" Target="http://www.sec.gov/cgi-bin/viewer?action=view&amp;cik=1466593&amp;accession_number=0001157523-12-001147&amp;xbrl_type=v" TargetMode="External"/><Relationship Id="rId19" Type="http://schemas.openxmlformats.org/officeDocument/2006/relationships/hyperlink" Target="http://www.sec.gov/cgi-bin/viewer?action=view&amp;cik=764622&amp;accession_number=0001104659-12-012301&amp;xbrl_type=v" TargetMode="External"/><Relationship Id="rId37" Type="http://schemas.openxmlformats.org/officeDocument/2006/relationships/hyperlink" Target="http://www.opensecrets.org/pacs/lookup2.php?strID=C00292136&amp;cycle=2012" TargetMode="External"/><Relationship Id="rId38" Type="http://schemas.openxmlformats.org/officeDocument/2006/relationships/hyperlink" Target="http://www.opensecrets.org/lobby/clientsum.php?id=D000000658&amp;year=2012" TargetMode="External"/><Relationship Id="rId39" Type="http://schemas.openxmlformats.org/officeDocument/2006/relationships/hyperlink" Target="http://www.opensecrets.org/lobby/clientsum.php?id=D000028400&amp;year=2011" TargetMode="External"/><Relationship Id="rId40" Type="http://schemas.openxmlformats.org/officeDocument/2006/relationships/hyperlink" Target="http://www.opensecrets.org/lobby/clientsum.php?id=D000000398&amp;year=2011" TargetMode="External"/><Relationship Id="rId41" Type="http://schemas.openxmlformats.org/officeDocument/2006/relationships/hyperlink" Target="http://www.opensecrets.org/orgs/summary.php?id=D000000168" TargetMode="External"/><Relationship Id="rId42" Type="http://schemas.openxmlformats.org/officeDocument/2006/relationships/hyperlink" Target="http://www.opensecrets.org/lobby/clientsum.php?id=D000057785&amp;year=201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idwestozonegroup.com/membercomp.html" TargetMode="External"/><Relationship Id="rId2" Type="http://schemas.openxmlformats.org/officeDocument/2006/relationships/hyperlink" Target="http://www.opensecrets.org/lobby/clientsum.php?id=D000046880&amp;year=2011" TargetMode="External"/><Relationship Id="rId3" Type="http://schemas.openxmlformats.org/officeDocument/2006/relationships/hyperlink" Target="http://www.opensecrets.org/lobby/clientsum.php?id=D000031387&amp;year=201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phx.corporate-ir.net/phoenix.zhtml?c=92466&amp;p=irol-SECText&amp;TEXT=aHR0cDovL2lyLmludC53ZXN0bGF3YnVzaW5lc3MuY29tL2RvY3VtZW50L3YxLzAwMDA3NjQ3NjQtMTItMDAwMDE3L3htbA%3d%3d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pensecrets.org/lobby/clientsum.php?id=D000000238&amp;year=2011" TargetMode="External"/><Relationship Id="rId4" Type="http://schemas.openxmlformats.org/officeDocument/2006/relationships/hyperlink" Target="http://www.opensecrets.org/usearch/index.php?q=national+mining&amp;sa=Search&amp;cx=010677907462955562473%3Anlldkv0jvam&amp;cof=FORID%3A11&amp;siteurl=http%3A%2F%2Fwww.opensecrets.org%2F" TargetMode="External"/><Relationship Id="rId5" Type="http://schemas.openxmlformats.org/officeDocument/2006/relationships/hyperlink" Target="http://www.sec.gov/cgi-bin/viewer?action=view&amp;cik=1047862&amp;accession_number=0001193125-12-069828&amp;xbrl_type=v" TargetMode="External"/><Relationship Id="rId6" Type="http://schemas.openxmlformats.org/officeDocument/2006/relationships/hyperlink" Target="http://www.sec.gov/cgi-bin/viewer?action=view&amp;cik=1099534&amp;accession_number=0001099534-12-000002&amp;xbrl_type=v" TargetMode="External"/><Relationship Id="rId1" Type="http://schemas.openxmlformats.org/officeDocument/2006/relationships/hyperlink" Target="http://www.opensecrets.org/usearch/index.php?q=southern+co&amp;sa=Search&amp;cx=010677907462955562473%3Anlldkv0jvam&amp;cof=FORID%3A11&amp;siteurl=http%3A%2F%2Fwww.opensecrets.org%2Fpacs%2Flookup2.php%3FstrID%3DC00081547%26cycle%3D2012" TargetMode="External"/><Relationship Id="rId2" Type="http://schemas.openxmlformats.org/officeDocument/2006/relationships/hyperlink" Target="http://www.opensecrets.org/usearch/index.php?q=DTE+energy&amp;searchButt_clean.x=0&amp;searchButt_clean.y=0&amp;searchButt_clean=Submit&amp;cx=010677907462955562473%3Anlldkv0jvam&amp;cof=FORID%3A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"/>
  <sheetViews>
    <sheetView tabSelected="1" zoomScale="85" zoomScaleNormal="85" zoomScalePageLayoutView="85" workbookViewId="0">
      <pane ySplit="1" topLeftCell="A2" activePane="bottomLeft" state="frozen"/>
      <selection pane="bottomLeft"/>
    </sheetView>
  </sheetViews>
  <sheetFormatPr baseColWidth="10" defaultColWidth="8.83203125" defaultRowHeight="13" x14ac:dyDescent="0"/>
  <cols>
    <col min="1" max="1" width="16.1640625" style="106" customWidth="1"/>
    <col min="2" max="2" width="21.5" style="106" customWidth="1"/>
    <col min="3" max="6" width="16.33203125" style="106" customWidth="1"/>
    <col min="7" max="8" width="16.33203125" style="108" customWidth="1"/>
    <col min="9" max="16384" width="8.83203125" style="106"/>
  </cols>
  <sheetData>
    <row r="1" spans="1:8" ht="65">
      <c r="A1" s="114" t="s">
        <v>311</v>
      </c>
      <c r="B1" s="114" t="s">
        <v>312</v>
      </c>
      <c r="C1" s="114" t="s">
        <v>313</v>
      </c>
      <c r="D1" s="114" t="s">
        <v>314</v>
      </c>
      <c r="E1" s="114" t="s">
        <v>215</v>
      </c>
      <c r="F1" s="114" t="s">
        <v>315</v>
      </c>
      <c r="G1" s="115" t="s">
        <v>304</v>
      </c>
      <c r="H1" s="115" t="s">
        <v>316</v>
      </c>
    </row>
    <row r="2" spans="1:8">
      <c r="B2" s="154" t="s">
        <v>317</v>
      </c>
      <c r="C2" s="155"/>
      <c r="D2" s="155"/>
      <c r="E2" s="155"/>
      <c r="F2" s="155"/>
      <c r="G2" s="155"/>
      <c r="H2" s="156"/>
    </row>
    <row r="3" spans="1:8">
      <c r="B3" s="4" t="s">
        <v>0</v>
      </c>
      <c r="C3" s="4" t="s">
        <v>1</v>
      </c>
      <c r="D3" s="4" t="s">
        <v>1</v>
      </c>
      <c r="E3" s="116"/>
      <c r="F3" s="116"/>
      <c r="G3" s="103"/>
      <c r="H3" s="103"/>
    </row>
    <row r="4" spans="1:8">
      <c r="B4" s="4" t="s">
        <v>2</v>
      </c>
      <c r="C4" s="4"/>
      <c r="D4" s="4" t="s">
        <v>1</v>
      </c>
      <c r="E4" s="116"/>
      <c r="F4" s="116"/>
      <c r="G4" s="103"/>
      <c r="H4" s="103"/>
    </row>
    <row r="5" spans="1:8">
      <c r="B5" s="4" t="s">
        <v>183</v>
      </c>
      <c r="C5" s="4"/>
      <c r="D5" s="4" t="s">
        <v>1</v>
      </c>
      <c r="E5" s="116"/>
      <c r="F5" s="116"/>
      <c r="G5" s="103"/>
      <c r="H5" s="103"/>
    </row>
    <row r="6" spans="1:8">
      <c r="B6" s="4" t="s">
        <v>3</v>
      </c>
      <c r="C6" s="4"/>
      <c r="D6" s="4" t="s">
        <v>1</v>
      </c>
      <c r="E6" s="116"/>
      <c r="F6" s="116"/>
      <c r="G6" s="103"/>
      <c r="H6" s="103"/>
    </row>
    <row r="7" spans="1:8">
      <c r="B7" s="4" t="s">
        <v>4</v>
      </c>
      <c r="C7" s="4" t="s">
        <v>1</v>
      </c>
      <c r="D7" s="4" t="s">
        <v>1</v>
      </c>
      <c r="E7" s="116"/>
      <c r="F7" s="116"/>
      <c r="G7" s="103"/>
      <c r="H7" s="103"/>
    </row>
    <row r="8" spans="1:8">
      <c r="B8" s="4" t="s">
        <v>21</v>
      </c>
      <c r="C8" s="4" t="s">
        <v>1</v>
      </c>
      <c r="D8" s="4"/>
      <c r="E8" s="116"/>
      <c r="F8" s="116"/>
      <c r="G8" s="103"/>
      <c r="H8" s="103"/>
    </row>
    <row r="9" spans="1:8">
      <c r="B9" s="4" t="s">
        <v>5</v>
      </c>
      <c r="C9" s="4"/>
      <c r="D9" s="4" t="s">
        <v>1</v>
      </c>
      <c r="E9" s="116"/>
      <c r="F9" s="116"/>
      <c r="G9" s="103"/>
      <c r="H9" s="103"/>
    </row>
    <row r="10" spans="1:8">
      <c r="B10" s="4" t="s">
        <v>6</v>
      </c>
      <c r="C10" s="4" t="s">
        <v>1</v>
      </c>
      <c r="D10" s="4" t="s">
        <v>1</v>
      </c>
      <c r="E10" s="116"/>
      <c r="F10" s="116"/>
      <c r="G10" s="103"/>
      <c r="H10" s="103"/>
    </row>
    <row r="11" spans="1:8">
      <c r="B11" s="4" t="s">
        <v>318</v>
      </c>
      <c r="C11" s="4"/>
      <c r="D11" s="4" t="s">
        <v>1</v>
      </c>
      <c r="E11" s="116"/>
      <c r="F11" s="116"/>
      <c r="G11" s="103"/>
      <c r="H11" s="103"/>
    </row>
    <row r="12" spans="1:8">
      <c r="B12" s="4" t="s">
        <v>7</v>
      </c>
      <c r="C12" s="4" t="s">
        <v>1</v>
      </c>
      <c r="D12" s="4" t="s">
        <v>1</v>
      </c>
      <c r="E12" s="116"/>
      <c r="F12" s="116"/>
      <c r="G12" s="103"/>
      <c r="H12" s="103"/>
    </row>
    <row r="13" spans="1:8">
      <c r="B13" s="4" t="s">
        <v>8</v>
      </c>
      <c r="C13" s="4"/>
      <c r="D13" s="4" t="s">
        <v>1</v>
      </c>
      <c r="E13" s="116"/>
      <c r="F13" s="116"/>
      <c r="G13" s="103"/>
      <c r="H13" s="103"/>
    </row>
    <row r="14" spans="1:8">
      <c r="B14" s="4" t="s">
        <v>22</v>
      </c>
      <c r="C14" s="4" t="s">
        <v>1</v>
      </c>
      <c r="D14" s="4"/>
      <c r="E14" s="116"/>
      <c r="F14" s="116"/>
      <c r="G14" s="103"/>
      <c r="H14" s="103"/>
    </row>
    <row r="15" spans="1:8">
      <c r="B15" s="4" t="s">
        <v>9</v>
      </c>
      <c r="C15" s="4" t="s">
        <v>1</v>
      </c>
      <c r="D15" s="4" t="s">
        <v>1</v>
      </c>
      <c r="E15" s="116"/>
      <c r="F15" s="116"/>
      <c r="G15" s="103"/>
      <c r="H15" s="103"/>
    </row>
    <row r="16" spans="1:8">
      <c r="B16" s="4" t="s">
        <v>10</v>
      </c>
      <c r="C16" s="4"/>
      <c r="D16" s="4" t="s">
        <v>1</v>
      </c>
      <c r="E16" s="116"/>
      <c r="F16" s="116"/>
      <c r="G16" s="103"/>
      <c r="H16" s="103"/>
    </row>
    <row r="17" spans="2:8">
      <c r="B17" s="4" t="s">
        <v>11</v>
      </c>
      <c r="C17" s="4"/>
      <c r="D17" s="4" t="s">
        <v>1</v>
      </c>
      <c r="E17" s="116"/>
      <c r="F17" s="116"/>
      <c r="G17" s="103"/>
      <c r="H17" s="103"/>
    </row>
    <row r="18" spans="2:8">
      <c r="B18" s="4" t="s">
        <v>12</v>
      </c>
      <c r="C18" s="4" t="s">
        <v>1</v>
      </c>
      <c r="D18" s="4" t="s">
        <v>1</v>
      </c>
      <c r="E18" s="116"/>
      <c r="F18" s="116"/>
      <c r="G18" s="103"/>
      <c r="H18" s="103"/>
    </row>
    <row r="19" spans="2:8">
      <c r="B19" s="4" t="s">
        <v>13</v>
      </c>
      <c r="C19" s="4"/>
      <c r="D19" s="4" t="s">
        <v>1</v>
      </c>
      <c r="E19" s="116"/>
      <c r="F19" s="116"/>
      <c r="G19" s="103"/>
      <c r="H19" s="103"/>
    </row>
    <row r="20" spans="2:8">
      <c r="B20" s="4" t="s">
        <v>14</v>
      </c>
      <c r="C20" s="4" t="s">
        <v>1</v>
      </c>
      <c r="D20" s="4" t="s">
        <v>1</v>
      </c>
      <c r="E20" s="116"/>
      <c r="F20" s="116"/>
      <c r="G20" s="103"/>
      <c r="H20" s="103"/>
    </row>
    <row r="21" spans="2:8">
      <c r="B21" s="4" t="s">
        <v>15</v>
      </c>
      <c r="C21" s="4" t="s">
        <v>1</v>
      </c>
      <c r="D21" s="4" t="s">
        <v>1</v>
      </c>
      <c r="E21" s="116"/>
      <c r="F21" s="116"/>
      <c r="G21" s="103"/>
      <c r="H21" s="103"/>
    </row>
    <row r="22" spans="2:8">
      <c r="B22" s="4" t="s">
        <v>16</v>
      </c>
      <c r="C22" s="4"/>
      <c r="D22" s="4" t="s">
        <v>1</v>
      </c>
      <c r="E22" s="116"/>
      <c r="F22" s="116"/>
      <c r="G22" s="103"/>
      <c r="H22" s="103"/>
    </row>
    <row r="23" spans="2:8">
      <c r="B23" s="4" t="s">
        <v>24</v>
      </c>
      <c r="C23" s="4" t="s">
        <v>1</v>
      </c>
      <c r="D23" s="4" t="s">
        <v>1</v>
      </c>
      <c r="E23" s="116"/>
      <c r="F23" s="116"/>
      <c r="G23" s="103"/>
      <c r="H23" s="103"/>
    </row>
    <row r="24" spans="2:8">
      <c r="B24" s="4" t="s">
        <v>17</v>
      </c>
      <c r="C24" s="4" t="s">
        <v>1</v>
      </c>
      <c r="D24" s="4" t="s">
        <v>1</v>
      </c>
      <c r="E24" s="116"/>
      <c r="F24" s="116"/>
      <c r="G24" s="103"/>
      <c r="H24" s="103"/>
    </row>
    <row r="25" spans="2:8">
      <c r="B25" s="4" t="s">
        <v>18</v>
      </c>
      <c r="C25" s="4"/>
      <c r="D25" s="4" t="s">
        <v>1</v>
      </c>
      <c r="E25" s="116"/>
      <c r="F25" s="116"/>
      <c r="G25" s="103"/>
      <c r="H25" s="103"/>
    </row>
    <row r="26" spans="2:8">
      <c r="B26" s="4" t="s">
        <v>19</v>
      </c>
      <c r="C26" s="4" t="s">
        <v>1</v>
      </c>
      <c r="D26" s="4" t="s">
        <v>1</v>
      </c>
      <c r="E26" s="116"/>
      <c r="F26" s="116"/>
      <c r="G26" s="103"/>
      <c r="H26" s="103"/>
    </row>
    <row r="27" spans="2:8">
      <c r="B27" s="4" t="s">
        <v>20</v>
      </c>
      <c r="C27" s="4"/>
      <c r="D27" s="4" t="s">
        <v>1</v>
      </c>
      <c r="E27" s="116"/>
      <c r="F27" s="116"/>
      <c r="G27" s="103"/>
      <c r="H27" s="103"/>
    </row>
    <row r="28" spans="2:8">
      <c r="B28" s="4" t="s">
        <v>23</v>
      </c>
      <c r="C28" s="4" t="s">
        <v>1</v>
      </c>
      <c r="D28" s="4"/>
      <c r="E28" s="116"/>
      <c r="F28" s="116"/>
      <c r="G28" s="103"/>
      <c r="H28" s="103"/>
    </row>
    <row r="29" spans="2:8" s="107" customFormat="1">
      <c r="B29" s="117" t="s">
        <v>303</v>
      </c>
      <c r="C29" s="117"/>
      <c r="D29" s="117" t="s">
        <v>1</v>
      </c>
      <c r="E29" s="118"/>
      <c r="F29" s="118"/>
      <c r="G29" s="119"/>
      <c r="H29" s="119"/>
    </row>
    <row r="30" spans="2:8" s="107" customFormat="1">
      <c r="B30" s="117" t="s">
        <v>294</v>
      </c>
      <c r="C30" s="117" t="s">
        <v>1</v>
      </c>
      <c r="D30" s="117"/>
      <c r="E30" s="118"/>
      <c r="F30" s="118"/>
      <c r="G30" s="119"/>
      <c r="H30" s="119"/>
    </row>
    <row r="31" spans="2:8" s="107" customFormat="1">
      <c r="B31" s="117" t="s">
        <v>295</v>
      </c>
      <c r="C31" s="117" t="s">
        <v>1</v>
      </c>
      <c r="D31" s="117"/>
      <c r="E31" s="118"/>
      <c r="F31" s="118"/>
      <c r="G31" s="119"/>
      <c r="H31" s="119"/>
    </row>
    <row r="32" spans="2:8" s="107" customFormat="1" ht="26">
      <c r="B32" s="117" t="s">
        <v>296</v>
      </c>
      <c r="C32" s="117" t="s">
        <v>1</v>
      </c>
      <c r="D32" s="117"/>
      <c r="E32" s="118"/>
      <c r="F32" s="118"/>
      <c r="G32" s="119"/>
      <c r="H32" s="119"/>
    </row>
    <row r="33" spans="2:8" s="107" customFormat="1" ht="26">
      <c r="B33" s="117" t="s">
        <v>297</v>
      </c>
      <c r="C33" s="117" t="s">
        <v>1</v>
      </c>
      <c r="D33" s="117"/>
      <c r="E33" s="118"/>
      <c r="F33" s="118"/>
      <c r="G33" s="119"/>
      <c r="H33" s="119"/>
    </row>
    <row r="34" spans="2:8" s="107" customFormat="1" ht="26">
      <c r="B34" s="117" t="s">
        <v>298</v>
      </c>
      <c r="C34" s="117" t="s">
        <v>1</v>
      </c>
      <c r="D34" s="117"/>
      <c r="E34" s="118"/>
      <c r="F34" s="118"/>
      <c r="G34" s="119"/>
      <c r="H34" s="119"/>
    </row>
    <row r="35" spans="2:8" s="107" customFormat="1" ht="26">
      <c r="B35" s="117" t="s">
        <v>302</v>
      </c>
      <c r="C35" s="117" t="s">
        <v>1</v>
      </c>
      <c r="D35" s="117"/>
      <c r="E35" s="118"/>
      <c r="F35" s="118"/>
      <c r="G35" s="119"/>
      <c r="H35" s="119"/>
    </row>
    <row r="36" spans="2:8" s="107" customFormat="1" ht="26">
      <c r="B36" s="117" t="s">
        <v>299</v>
      </c>
      <c r="C36" s="117" t="s">
        <v>1</v>
      </c>
      <c r="D36" s="117"/>
      <c r="E36" s="118"/>
      <c r="F36" s="118"/>
      <c r="G36" s="119"/>
      <c r="H36" s="119"/>
    </row>
    <row r="37" spans="2:8" s="107" customFormat="1" ht="26">
      <c r="B37" s="117" t="s">
        <v>300</v>
      </c>
      <c r="C37" s="117" t="s">
        <v>1</v>
      </c>
      <c r="D37" s="117"/>
      <c r="E37" s="118"/>
      <c r="F37" s="118"/>
      <c r="G37" s="119"/>
      <c r="H37" s="119"/>
    </row>
    <row r="38" spans="2:8" s="107" customFormat="1">
      <c r="B38" s="117" t="s">
        <v>301</v>
      </c>
      <c r="C38" s="117"/>
      <c r="D38" s="117"/>
      <c r="E38" s="118"/>
      <c r="F38" s="118"/>
      <c r="G38" s="119"/>
      <c r="H38" s="119"/>
    </row>
    <row r="39" spans="2:8" ht="30" customHeight="1">
      <c r="B39" s="154" t="s">
        <v>310</v>
      </c>
      <c r="C39" s="155"/>
      <c r="D39" s="155"/>
      <c r="E39" s="155"/>
      <c r="F39" s="155"/>
      <c r="G39" s="155"/>
      <c r="H39" s="156"/>
    </row>
    <row r="40" spans="2:8" ht="30" customHeight="1">
      <c r="B40" s="120" t="s">
        <v>181</v>
      </c>
      <c r="C40" s="120" t="s">
        <v>1</v>
      </c>
      <c r="D40" s="120"/>
      <c r="E40" s="121">
        <v>1949</v>
      </c>
      <c r="F40" s="121">
        <v>221</v>
      </c>
      <c r="G40" s="122">
        <v>0.86</v>
      </c>
      <c r="H40" s="122">
        <v>10.394591</v>
      </c>
    </row>
    <row r="41" spans="2:8" s="107" customFormat="1" ht="30" customHeight="1">
      <c r="B41" s="117" t="s">
        <v>290</v>
      </c>
      <c r="C41" s="117" t="s">
        <v>1</v>
      </c>
      <c r="D41" s="117"/>
      <c r="E41" s="123"/>
      <c r="F41" s="123"/>
      <c r="G41" s="119"/>
      <c r="H41" s="119"/>
    </row>
    <row r="42" spans="2:8">
      <c r="B42" s="120" t="s">
        <v>28</v>
      </c>
      <c r="C42" s="4"/>
      <c r="D42" s="4" t="s">
        <v>1</v>
      </c>
      <c r="E42" s="116"/>
      <c r="F42" s="116"/>
      <c r="G42" s="103"/>
      <c r="H42" s="103"/>
    </row>
    <row r="43" spans="2:8" ht="26">
      <c r="B43" s="120" t="s">
        <v>190</v>
      </c>
      <c r="C43" s="4" t="s">
        <v>1</v>
      </c>
      <c r="D43" s="4"/>
      <c r="E43" s="124">
        <v>1062</v>
      </c>
      <c r="F43" s="124">
        <v>648</v>
      </c>
      <c r="G43" s="111">
        <v>0.12654799999999999</v>
      </c>
      <c r="H43" s="111">
        <v>0.82899999999999996</v>
      </c>
    </row>
    <row r="44" spans="2:8">
      <c r="B44" s="125" t="s">
        <v>252</v>
      </c>
      <c r="C44" s="125" t="s">
        <v>1</v>
      </c>
      <c r="D44" s="125"/>
      <c r="E44" s="126"/>
      <c r="F44" s="126"/>
      <c r="G44" s="127"/>
      <c r="H44" s="127"/>
    </row>
    <row r="45" spans="2:8" ht="39">
      <c r="B45" s="125" t="s">
        <v>267</v>
      </c>
      <c r="C45" s="125"/>
      <c r="D45" s="125" t="s">
        <v>1</v>
      </c>
      <c r="E45" s="126"/>
      <c r="F45" s="126"/>
      <c r="G45" s="127"/>
      <c r="H45" s="127"/>
    </row>
    <row r="46" spans="2:8" ht="26">
      <c r="B46" s="125" t="s">
        <v>268</v>
      </c>
      <c r="C46" s="125" t="s">
        <v>1</v>
      </c>
      <c r="D46" s="125"/>
      <c r="E46" s="125">
        <v>21</v>
      </c>
      <c r="F46" s="128">
        <v>1469</v>
      </c>
      <c r="G46" s="108">
        <v>0.32200000000000001</v>
      </c>
      <c r="H46" s="129">
        <v>2.371</v>
      </c>
    </row>
    <row r="47" spans="2:8">
      <c r="B47" s="125" t="s">
        <v>185</v>
      </c>
      <c r="C47" s="125" t="s">
        <v>1</v>
      </c>
      <c r="D47" s="125"/>
      <c r="E47" s="130">
        <v>1367</v>
      </c>
      <c r="F47" s="130">
        <v>6.9</v>
      </c>
      <c r="G47" s="127">
        <v>0.94699999999999995</v>
      </c>
      <c r="H47" s="127">
        <v>4.6500000000000004</v>
      </c>
    </row>
    <row r="48" spans="2:8">
      <c r="B48" s="125" t="s">
        <v>219</v>
      </c>
      <c r="C48" s="125"/>
      <c r="D48" s="125" t="s">
        <v>1</v>
      </c>
      <c r="E48" s="125"/>
      <c r="F48" s="125"/>
      <c r="G48" s="129"/>
      <c r="H48" s="129"/>
    </row>
    <row r="49" spans="1:8">
      <c r="B49" s="125" t="s">
        <v>255</v>
      </c>
      <c r="C49" s="125" t="s">
        <v>1</v>
      </c>
      <c r="D49" s="125"/>
      <c r="E49" s="125"/>
      <c r="F49" s="125"/>
      <c r="G49" s="129"/>
      <c r="H49" s="129"/>
    </row>
    <row r="50" spans="1:8" ht="26">
      <c r="B50" s="125" t="s">
        <v>270</v>
      </c>
      <c r="C50" s="125" t="s">
        <v>1</v>
      </c>
      <c r="D50" s="125" t="s">
        <v>1</v>
      </c>
      <c r="E50" s="125"/>
      <c r="F50" s="125"/>
      <c r="G50" s="129"/>
      <c r="H50" s="129"/>
    </row>
    <row r="51" spans="1:8" ht="26">
      <c r="B51" s="4" t="s">
        <v>186</v>
      </c>
      <c r="C51" s="4" t="s">
        <v>1</v>
      </c>
      <c r="D51" s="4"/>
      <c r="E51" s="8">
        <v>51</v>
      </c>
      <c r="F51" s="8">
        <v>1.6</v>
      </c>
      <c r="G51" s="129"/>
      <c r="H51" s="129"/>
    </row>
    <row r="52" spans="1:8">
      <c r="B52" s="117" t="s">
        <v>262</v>
      </c>
      <c r="C52" s="4"/>
      <c r="D52" s="4" t="s">
        <v>1</v>
      </c>
      <c r="E52" s="29">
        <v>2268</v>
      </c>
      <c r="F52" s="29">
        <v>1315</v>
      </c>
      <c r="G52" s="103">
        <v>0.41249999999999998</v>
      </c>
      <c r="H52" s="103">
        <v>0.04</v>
      </c>
    </row>
    <row r="53" spans="1:8" ht="26">
      <c r="B53" s="4" t="s">
        <v>29</v>
      </c>
      <c r="C53" s="4"/>
      <c r="D53" s="4" t="s">
        <v>1</v>
      </c>
      <c r="E53" s="29"/>
      <c r="F53" s="29"/>
      <c r="G53" s="103">
        <v>0.127</v>
      </c>
      <c r="H53" s="103">
        <v>0.16</v>
      </c>
    </row>
    <row r="54" spans="1:8">
      <c r="B54" s="4" t="s">
        <v>205</v>
      </c>
      <c r="C54" s="4" t="s">
        <v>1</v>
      </c>
      <c r="D54" s="4"/>
      <c r="E54" s="29">
        <v>236</v>
      </c>
      <c r="F54" s="29">
        <v>3.5</v>
      </c>
      <c r="G54" s="103">
        <v>1.0999999999999999E-2</v>
      </c>
      <c r="H54" s="103">
        <v>0.04</v>
      </c>
    </row>
    <row r="55" spans="1:8" ht="26">
      <c r="B55" s="4" t="s">
        <v>206</v>
      </c>
      <c r="C55" s="4" t="s">
        <v>1</v>
      </c>
      <c r="D55" s="4"/>
      <c r="E55" s="4"/>
      <c r="F55" s="4"/>
      <c r="G55" s="111"/>
      <c r="H55" s="111"/>
    </row>
    <row r="56" spans="1:8" ht="26">
      <c r="B56" s="120" t="s">
        <v>30</v>
      </c>
      <c r="C56" s="4"/>
      <c r="D56" s="4" t="s">
        <v>1</v>
      </c>
      <c r="E56" s="4"/>
      <c r="F56" s="4"/>
      <c r="G56" s="111"/>
      <c r="H56" s="111"/>
    </row>
    <row r="57" spans="1:8" ht="26">
      <c r="B57" s="131" t="s">
        <v>273</v>
      </c>
      <c r="C57" s="4" t="s">
        <v>1</v>
      </c>
      <c r="D57" s="4" t="s">
        <v>1</v>
      </c>
      <c r="E57" s="4"/>
      <c r="F57" s="4"/>
      <c r="G57" s="111"/>
      <c r="H57" s="111"/>
    </row>
    <row r="58" spans="1:8">
      <c r="B58" s="154" t="s">
        <v>319</v>
      </c>
      <c r="C58" s="155"/>
      <c r="D58" s="155"/>
      <c r="E58" s="155"/>
      <c r="F58" s="155"/>
      <c r="G58" s="155"/>
      <c r="H58" s="156"/>
    </row>
    <row r="59" spans="1:8" ht="26">
      <c r="B59" s="4" t="s">
        <v>31</v>
      </c>
      <c r="C59" s="4"/>
      <c r="D59" s="4" t="s">
        <v>1</v>
      </c>
      <c r="E59" s="4"/>
      <c r="F59" s="4"/>
      <c r="G59" s="111"/>
      <c r="H59" s="111"/>
    </row>
    <row r="60" spans="1:8">
      <c r="B60" s="120" t="s">
        <v>27</v>
      </c>
      <c r="C60" s="4"/>
      <c r="D60" s="4" t="s">
        <v>1</v>
      </c>
      <c r="E60" s="116"/>
      <c r="F60" s="116"/>
      <c r="G60" s="103"/>
      <c r="H60" s="103"/>
    </row>
    <row r="61" spans="1:8" ht="40.5" customHeight="1">
      <c r="A61" s="132" t="s">
        <v>196</v>
      </c>
      <c r="B61" s="4" t="s">
        <v>237</v>
      </c>
      <c r="C61" s="4" t="s">
        <v>1</v>
      </c>
      <c r="D61" s="4" t="s">
        <v>1</v>
      </c>
      <c r="E61" s="25"/>
      <c r="F61" s="25"/>
      <c r="G61" s="133"/>
      <c r="H61" s="133"/>
    </row>
    <row r="62" spans="1:8" ht="45.75" customHeight="1">
      <c r="A62" s="110"/>
      <c r="B62" s="134" t="s">
        <v>271</v>
      </c>
      <c r="C62" s="4" t="s">
        <v>1</v>
      </c>
      <c r="D62" s="4" t="s">
        <v>1</v>
      </c>
      <c r="E62" s="7"/>
      <c r="F62" s="7"/>
      <c r="G62" s="135"/>
      <c r="H62" s="135"/>
    </row>
    <row r="63" spans="1:8" ht="34.5" customHeight="1">
      <c r="A63" s="110"/>
      <c r="B63" s="134" t="s">
        <v>181</v>
      </c>
      <c r="C63" s="4" t="s">
        <v>1</v>
      </c>
      <c r="D63" s="4" t="s">
        <v>1</v>
      </c>
      <c r="E63" s="7"/>
      <c r="F63" s="7"/>
      <c r="G63" s="103"/>
      <c r="H63" s="103"/>
    </row>
    <row r="64" spans="1:8" ht="15.75" customHeight="1">
      <c r="A64" s="110"/>
      <c r="B64" s="134" t="s">
        <v>246</v>
      </c>
      <c r="C64" s="4" t="s">
        <v>1</v>
      </c>
      <c r="D64" s="4" t="s">
        <v>1</v>
      </c>
      <c r="E64" s="7">
        <v>526</v>
      </c>
      <c r="F64" s="7">
        <v>225</v>
      </c>
      <c r="G64" s="108">
        <v>0.28199999999999997</v>
      </c>
      <c r="H64" s="103">
        <v>1.81</v>
      </c>
    </row>
    <row r="65" spans="1:9" ht="30" customHeight="1">
      <c r="A65" s="110"/>
      <c r="B65" s="134" t="s">
        <v>248</v>
      </c>
      <c r="C65" s="4" t="s">
        <v>1</v>
      </c>
      <c r="D65" s="4" t="s">
        <v>1</v>
      </c>
      <c r="E65" s="7">
        <v>417</v>
      </c>
      <c r="F65" s="7">
        <v>161</v>
      </c>
      <c r="G65" s="108">
        <v>0.20799999999999999</v>
      </c>
      <c r="H65" s="103">
        <v>1.18</v>
      </c>
    </row>
    <row r="66" spans="1:9" ht="28.5" customHeight="1">
      <c r="A66" s="110"/>
      <c r="B66" s="134" t="s">
        <v>266</v>
      </c>
      <c r="C66" s="4" t="s">
        <v>1</v>
      </c>
      <c r="D66" s="4" t="s">
        <v>1</v>
      </c>
      <c r="E66" s="7">
        <v>193.2</v>
      </c>
      <c r="F66" s="7">
        <v>32.200000000000003</v>
      </c>
      <c r="G66" s="103">
        <v>4.7E-2</v>
      </c>
    </row>
    <row r="67" spans="1:9" ht="36" customHeight="1">
      <c r="A67" s="110"/>
      <c r="B67" s="134" t="s">
        <v>157</v>
      </c>
      <c r="C67" s="4" t="s">
        <v>1</v>
      </c>
      <c r="D67" s="4" t="s">
        <v>1</v>
      </c>
      <c r="E67" s="7">
        <v>479</v>
      </c>
      <c r="F67" s="7">
        <v>102</v>
      </c>
      <c r="G67" s="103">
        <v>0.74490100000000004</v>
      </c>
      <c r="H67" s="103">
        <v>1.47</v>
      </c>
    </row>
    <row r="68" spans="1:9" ht="15.75" customHeight="1">
      <c r="A68" s="110"/>
      <c r="B68" s="134" t="s">
        <v>251</v>
      </c>
      <c r="C68" s="4" t="s">
        <v>1</v>
      </c>
      <c r="D68" s="4" t="s">
        <v>1</v>
      </c>
      <c r="E68" s="8">
        <v>720</v>
      </c>
      <c r="F68" s="8">
        <v>68</v>
      </c>
      <c r="G68" s="103">
        <v>1.75</v>
      </c>
      <c r="H68" s="103">
        <v>0.46800000000000003</v>
      </c>
    </row>
    <row r="69" spans="1:9" ht="15.75" customHeight="1">
      <c r="A69" s="110"/>
      <c r="B69" s="134" t="s">
        <v>254</v>
      </c>
      <c r="C69" s="4" t="s">
        <v>1</v>
      </c>
      <c r="D69" s="4" t="s">
        <v>1</v>
      </c>
      <c r="E69" s="41">
        <v>1714</v>
      </c>
      <c r="F69" s="7">
        <v>2110</v>
      </c>
      <c r="G69" s="103">
        <v>0.758382</v>
      </c>
      <c r="H69" s="103">
        <v>6.34</v>
      </c>
    </row>
    <row r="70" spans="1:9" ht="15.75" customHeight="1">
      <c r="A70" s="110"/>
      <c r="B70" s="134" t="s">
        <v>256</v>
      </c>
      <c r="C70" s="4" t="s">
        <v>1</v>
      </c>
      <c r="D70" s="4" t="s">
        <v>1</v>
      </c>
      <c r="E70" s="8">
        <v>493</v>
      </c>
      <c r="F70" s="8">
        <v>1668</v>
      </c>
      <c r="G70" s="108">
        <v>7.5999999999999998E-2</v>
      </c>
      <c r="H70" s="103">
        <v>0.88</v>
      </c>
    </row>
    <row r="71" spans="1:9" ht="27.75" customHeight="1">
      <c r="A71" s="110"/>
      <c r="B71" s="134" t="s">
        <v>54</v>
      </c>
      <c r="C71" s="4" t="s">
        <v>1</v>
      </c>
      <c r="D71" s="4" t="s">
        <v>1</v>
      </c>
      <c r="E71" s="7">
        <v>174</v>
      </c>
      <c r="F71" s="7">
        <v>6.2</v>
      </c>
      <c r="G71" s="103">
        <v>8.6719000000000004E-2</v>
      </c>
      <c r="H71" s="103"/>
    </row>
    <row r="72" spans="1:9" ht="30" customHeight="1">
      <c r="A72" s="110"/>
      <c r="B72" s="134" t="s">
        <v>257</v>
      </c>
      <c r="C72" s="4" t="s">
        <v>1</v>
      </c>
      <c r="D72" s="4" t="s">
        <v>1</v>
      </c>
      <c r="E72" s="7">
        <v>1512</v>
      </c>
      <c r="F72" s="7">
        <v>1202</v>
      </c>
      <c r="G72" s="103"/>
      <c r="H72" s="103">
        <v>0.5</v>
      </c>
    </row>
    <row r="73" spans="1:9" ht="28.5" customHeight="1">
      <c r="A73" s="110"/>
      <c r="B73" s="134" t="s">
        <v>269</v>
      </c>
      <c r="C73" s="4" t="s">
        <v>1</v>
      </c>
      <c r="D73" s="4" t="s">
        <v>1</v>
      </c>
      <c r="E73" s="7"/>
      <c r="F73" s="7"/>
      <c r="G73" s="7"/>
      <c r="H73" s="7"/>
    </row>
    <row r="74" spans="1:9" ht="39.75" customHeight="1">
      <c r="A74" s="110"/>
      <c r="B74" s="134" t="s">
        <v>56</v>
      </c>
      <c r="C74" s="4" t="s">
        <v>1</v>
      </c>
      <c r="D74" s="4" t="s">
        <v>1</v>
      </c>
      <c r="E74" s="7">
        <v>60.9</v>
      </c>
      <c r="F74" s="7">
        <v>41.2</v>
      </c>
      <c r="G74" s="103"/>
      <c r="H74" s="103">
        <v>0.05</v>
      </c>
    </row>
    <row r="75" spans="1:9" ht="27.75" customHeight="1">
      <c r="A75" s="110"/>
      <c r="B75" s="134" t="s">
        <v>57</v>
      </c>
      <c r="C75" s="4" t="s">
        <v>1</v>
      </c>
      <c r="D75" s="4" t="s">
        <v>1</v>
      </c>
      <c r="E75" s="7">
        <v>93.8</v>
      </c>
      <c r="F75" s="7">
        <v>101.1</v>
      </c>
      <c r="G75" s="103">
        <v>0.03</v>
      </c>
      <c r="H75" s="103">
        <v>0.16</v>
      </c>
    </row>
    <row r="76" spans="1:9" ht="15.75" customHeight="1">
      <c r="A76" s="110"/>
      <c r="B76" s="134" t="s">
        <v>58</v>
      </c>
      <c r="C76" s="4" t="s">
        <v>1</v>
      </c>
      <c r="D76" s="4" t="s">
        <v>1</v>
      </c>
      <c r="E76" s="7">
        <v>299</v>
      </c>
      <c r="F76" s="7">
        <v>11.5</v>
      </c>
      <c r="G76" s="103">
        <v>0.61299999999999999</v>
      </c>
      <c r="H76" s="103">
        <v>1.19</v>
      </c>
    </row>
    <row r="77" spans="1:9" ht="31.5" customHeight="1">
      <c r="A77" s="110"/>
      <c r="B77" s="134" t="s">
        <v>260</v>
      </c>
      <c r="C77" s="4" t="s">
        <v>1</v>
      </c>
      <c r="D77" s="4" t="s">
        <v>1</v>
      </c>
      <c r="E77" s="7">
        <v>37.700000000000003</v>
      </c>
      <c r="F77" s="7">
        <v>443.67</v>
      </c>
      <c r="G77" s="103"/>
      <c r="H77" s="103">
        <v>0.219</v>
      </c>
    </row>
    <row r="78" spans="1:9" ht="29.25" customHeight="1">
      <c r="A78" s="110"/>
      <c r="B78" s="134" t="s">
        <v>98</v>
      </c>
      <c r="C78" s="4" t="s">
        <v>1</v>
      </c>
      <c r="D78" s="4" t="s">
        <v>1</v>
      </c>
      <c r="E78" s="7">
        <v>2.6</v>
      </c>
      <c r="F78" s="7">
        <v>4.7519999999999998</v>
      </c>
      <c r="G78" s="103"/>
      <c r="H78" s="103"/>
    </row>
    <row r="79" spans="1:9" ht="15.75" customHeight="1">
      <c r="A79" s="110"/>
      <c r="B79" s="134" t="s">
        <v>59</v>
      </c>
      <c r="C79" s="4" t="s">
        <v>1</v>
      </c>
      <c r="D79" s="4" t="s">
        <v>1</v>
      </c>
      <c r="E79" s="7">
        <v>-13.24</v>
      </c>
      <c r="F79" s="7">
        <v>14.65</v>
      </c>
      <c r="G79" s="103"/>
      <c r="H79" s="103"/>
    </row>
    <row r="80" spans="1:9" ht="37.5" customHeight="1">
      <c r="A80" s="110"/>
      <c r="B80" s="134" t="s">
        <v>60</v>
      </c>
      <c r="C80" s="4" t="s">
        <v>1</v>
      </c>
      <c r="D80" s="4" t="s">
        <v>1</v>
      </c>
      <c r="E80" s="7">
        <v>366.9</v>
      </c>
      <c r="F80" s="7">
        <v>33.582999999999998</v>
      </c>
      <c r="G80" s="103">
        <v>0.33444000000000002</v>
      </c>
      <c r="H80" s="103">
        <v>0.42</v>
      </c>
      <c r="I80" s="103"/>
    </row>
    <row r="81" spans="1:9" ht="15.75" customHeight="1">
      <c r="A81" s="110"/>
      <c r="B81" s="134" t="s">
        <v>61</v>
      </c>
      <c r="C81" s="4" t="s">
        <v>1</v>
      </c>
      <c r="D81" s="4" t="s">
        <v>1</v>
      </c>
      <c r="E81" s="7">
        <v>190.934</v>
      </c>
      <c r="F81" s="7">
        <v>15.090999999999999</v>
      </c>
      <c r="G81" s="103">
        <v>2.8000000000000001E-2</v>
      </c>
      <c r="H81" s="103">
        <v>0.31</v>
      </c>
      <c r="I81" s="103"/>
    </row>
    <row r="82" spans="1:9" ht="15.75" customHeight="1">
      <c r="A82" s="110"/>
      <c r="B82" s="134" t="s">
        <v>62</v>
      </c>
      <c r="C82" s="4" t="s">
        <v>1</v>
      </c>
      <c r="D82" s="4" t="s">
        <v>1</v>
      </c>
      <c r="E82" s="7">
        <v>582</v>
      </c>
      <c r="F82" s="7">
        <v>230</v>
      </c>
      <c r="G82" s="103">
        <v>0.45100000000000001</v>
      </c>
      <c r="H82" s="103">
        <v>1.92</v>
      </c>
    </row>
    <row r="83" spans="1:9" ht="15.75" customHeight="1">
      <c r="A83" s="110"/>
      <c r="B83" s="134" t="s">
        <v>63</v>
      </c>
      <c r="C83" s="4" t="s">
        <v>1</v>
      </c>
      <c r="D83" s="4" t="s">
        <v>1</v>
      </c>
      <c r="E83" s="7"/>
      <c r="F83" s="7"/>
      <c r="G83" s="103"/>
      <c r="H83" s="103"/>
    </row>
    <row r="84" spans="1:9" ht="30.75" customHeight="1">
      <c r="A84" s="110"/>
      <c r="B84" s="134" t="s">
        <v>64</v>
      </c>
      <c r="C84" s="4" t="s">
        <v>1</v>
      </c>
      <c r="D84" s="4" t="s">
        <v>1</v>
      </c>
      <c r="E84" s="7">
        <v>387</v>
      </c>
      <c r="F84" s="7">
        <v>29</v>
      </c>
      <c r="G84" s="103"/>
      <c r="H84" s="103"/>
    </row>
    <row r="85" spans="1:9" ht="15.75" customHeight="1">
      <c r="A85" s="110"/>
      <c r="B85" s="136" t="s">
        <v>262</v>
      </c>
      <c r="C85" s="4" t="s">
        <v>1</v>
      </c>
      <c r="D85" s="4" t="s">
        <v>1</v>
      </c>
      <c r="E85" s="7"/>
      <c r="F85" s="7"/>
      <c r="G85" s="103"/>
      <c r="H85" s="103"/>
    </row>
    <row r="86" spans="1:9" s="107" customFormat="1" ht="32.25" customHeight="1">
      <c r="A86" s="149"/>
      <c r="B86" s="117" t="s">
        <v>264</v>
      </c>
      <c r="C86" s="117" t="s">
        <v>1</v>
      </c>
      <c r="D86" s="117" t="s">
        <v>1</v>
      </c>
      <c r="E86" s="150"/>
      <c r="F86" s="150"/>
      <c r="G86" s="119"/>
      <c r="H86" s="119">
        <v>0.36</v>
      </c>
    </row>
    <row r="87" spans="1:9" ht="15.75" customHeight="1">
      <c r="A87" s="110"/>
      <c r="B87" s="134" t="s">
        <v>105</v>
      </c>
      <c r="C87" s="4" t="s">
        <v>1</v>
      </c>
      <c r="D87" s="4" t="s">
        <v>1</v>
      </c>
      <c r="E87" s="7">
        <v>109.97499999999999</v>
      </c>
      <c r="F87" s="7">
        <v>76.39</v>
      </c>
      <c r="G87" s="103"/>
      <c r="H87" s="103"/>
    </row>
    <row r="88" spans="1:9" ht="27" customHeight="1">
      <c r="A88" s="110"/>
      <c r="B88" s="134" t="s">
        <v>67</v>
      </c>
      <c r="C88" s="4" t="s">
        <v>1</v>
      </c>
      <c r="D88" s="4" t="s">
        <v>1</v>
      </c>
      <c r="E88" s="7"/>
      <c r="F88" s="7"/>
      <c r="G88" s="103"/>
      <c r="H88" s="103"/>
    </row>
    <row r="89" spans="1:9" ht="40.5" customHeight="1">
      <c r="A89" s="110"/>
      <c r="B89" s="134" t="s">
        <v>272</v>
      </c>
      <c r="C89" s="4" t="s">
        <v>1</v>
      </c>
      <c r="D89" s="4" t="s">
        <v>1</v>
      </c>
      <c r="E89" s="7">
        <v>512.79999999999995</v>
      </c>
      <c r="F89" s="7">
        <v>14.1</v>
      </c>
      <c r="G89" s="103">
        <v>0.33</v>
      </c>
      <c r="H89" s="103"/>
    </row>
    <row r="90" spans="1:9" ht="40.5" customHeight="1">
      <c r="A90" s="4" t="s">
        <v>25</v>
      </c>
      <c r="B90" s="137" t="s">
        <v>237</v>
      </c>
      <c r="C90" s="4" t="s">
        <v>1</v>
      </c>
      <c r="D90" s="120"/>
      <c r="E90" s="138"/>
      <c r="F90" s="138"/>
      <c r="G90" s="133"/>
      <c r="H90" s="133"/>
    </row>
    <row r="91" spans="1:9" ht="26.25" customHeight="1">
      <c r="A91" s="110"/>
      <c r="B91" s="4" t="s">
        <v>110</v>
      </c>
      <c r="C91" s="4" t="s">
        <v>1</v>
      </c>
      <c r="D91" s="4" t="s">
        <v>1</v>
      </c>
      <c r="E91" s="45">
        <v>0.56999999999999995</v>
      </c>
      <c r="F91" s="46">
        <v>1939</v>
      </c>
      <c r="G91" s="111">
        <v>0.1</v>
      </c>
      <c r="H91" s="103">
        <v>2.89</v>
      </c>
    </row>
    <row r="92" spans="1:9" ht="56.25" customHeight="1">
      <c r="A92" s="110"/>
      <c r="B92" s="4" t="s">
        <v>111</v>
      </c>
      <c r="C92" s="4" t="s">
        <v>1</v>
      </c>
      <c r="D92" s="4" t="s">
        <v>1</v>
      </c>
      <c r="E92" s="139"/>
      <c r="F92" s="139"/>
      <c r="G92" s="140"/>
      <c r="H92" s="140"/>
    </row>
    <row r="93" spans="1:9" ht="13.5" customHeight="1">
      <c r="A93" s="110" t="s">
        <v>216</v>
      </c>
      <c r="B93" s="120" t="s">
        <v>122</v>
      </c>
      <c r="C93" s="4" t="s">
        <v>1</v>
      </c>
      <c r="D93" s="4" t="s">
        <v>1</v>
      </c>
      <c r="E93" s="141">
        <v>389.35300000000001</v>
      </c>
      <c r="F93" s="141">
        <v>273.52800000000002</v>
      </c>
      <c r="G93" s="142"/>
      <c r="H93" s="103"/>
    </row>
    <row r="94" spans="1:9" ht="13.5" customHeight="1">
      <c r="A94" s="110" t="s">
        <v>216</v>
      </c>
      <c r="B94" s="120" t="s">
        <v>124</v>
      </c>
      <c r="C94" s="4" t="s">
        <v>1</v>
      </c>
      <c r="D94" s="4" t="s">
        <v>1</v>
      </c>
      <c r="E94" s="141">
        <v>95.551000000000002</v>
      </c>
      <c r="F94" s="141">
        <v>585.88199999999995</v>
      </c>
      <c r="G94" s="142">
        <v>0.473806</v>
      </c>
      <c r="H94" s="103">
        <v>1.069124</v>
      </c>
    </row>
    <row r="95" spans="1:9" ht="13.5" customHeight="1">
      <c r="A95" s="110" t="s">
        <v>216</v>
      </c>
      <c r="B95" s="120" t="s">
        <v>125</v>
      </c>
      <c r="C95" s="4" t="s">
        <v>1</v>
      </c>
      <c r="D95" s="4" t="s">
        <v>1</v>
      </c>
      <c r="E95" s="141">
        <v>71.215000000000003</v>
      </c>
      <c r="F95" s="141">
        <v>138.149</v>
      </c>
      <c r="G95" s="142">
        <v>0.30778</v>
      </c>
      <c r="H95" s="103">
        <v>1.47</v>
      </c>
    </row>
    <row r="96" spans="1:9" ht="13.5" customHeight="1">
      <c r="A96" s="110" t="s">
        <v>216</v>
      </c>
      <c r="B96" s="120" t="s">
        <v>126</v>
      </c>
      <c r="C96" s="4" t="s">
        <v>1</v>
      </c>
      <c r="D96" s="4" t="s">
        <v>1</v>
      </c>
      <c r="E96" s="141">
        <v>632.49699999999996</v>
      </c>
      <c r="F96" s="141">
        <v>375.73599999999999</v>
      </c>
      <c r="G96" s="142">
        <v>0.42499999999999999</v>
      </c>
      <c r="H96" s="103">
        <v>3.25</v>
      </c>
    </row>
    <row r="97" spans="1:8" ht="13.5" customHeight="1">
      <c r="A97" s="110" t="s">
        <v>216</v>
      </c>
      <c r="B97" s="120" t="s">
        <v>127</v>
      </c>
      <c r="C97" s="4" t="s">
        <v>1</v>
      </c>
      <c r="D97" s="4" t="s">
        <v>1</v>
      </c>
      <c r="E97" s="141">
        <v>54.026000000000003</v>
      </c>
      <c r="F97" s="141">
        <v>214.922</v>
      </c>
      <c r="G97" s="142"/>
      <c r="H97" s="103"/>
    </row>
    <row r="98" spans="1:8" ht="13.5" customHeight="1">
      <c r="A98" s="110" t="s">
        <v>216</v>
      </c>
      <c r="B98" s="120" t="s">
        <v>45</v>
      </c>
      <c r="C98" s="4" t="s">
        <v>1</v>
      </c>
      <c r="D98" s="4" t="s">
        <v>1</v>
      </c>
      <c r="E98" s="141"/>
      <c r="F98" s="141"/>
      <c r="G98" s="141"/>
      <c r="H98" s="141"/>
    </row>
    <row r="99" spans="1:8" ht="27" customHeight="1">
      <c r="A99" s="110" t="s">
        <v>216</v>
      </c>
      <c r="B99" s="120" t="s">
        <v>305</v>
      </c>
      <c r="C99" s="4" t="s">
        <v>1</v>
      </c>
      <c r="D99" s="4" t="s">
        <v>1</v>
      </c>
      <c r="E99" s="141"/>
      <c r="F99" s="141"/>
      <c r="G99" s="142"/>
      <c r="H99" s="103"/>
    </row>
    <row r="100" spans="1:8" ht="13.5" customHeight="1">
      <c r="A100" s="110" t="s">
        <v>216</v>
      </c>
      <c r="B100" s="120" t="s">
        <v>129</v>
      </c>
      <c r="C100" s="4" t="s">
        <v>1</v>
      </c>
      <c r="D100" s="4" t="s">
        <v>1</v>
      </c>
      <c r="E100" s="141">
        <v>378</v>
      </c>
      <c r="F100" s="141">
        <v>3057</v>
      </c>
      <c r="G100" s="142">
        <v>0.56353399999999998</v>
      </c>
      <c r="H100" s="103">
        <v>2.78</v>
      </c>
    </row>
    <row r="101" spans="1:8" ht="13.5" customHeight="1">
      <c r="A101" s="110" t="s">
        <v>216</v>
      </c>
      <c r="B101" s="120" t="s">
        <v>131</v>
      </c>
      <c r="C101" s="4" t="s">
        <v>1</v>
      </c>
      <c r="D101" s="4" t="s">
        <v>1</v>
      </c>
      <c r="E101" s="141">
        <v>609.65599999999995</v>
      </c>
      <c r="F101" s="141">
        <v>288.32100000000003</v>
      </c>
      <c r="G101" s="142">
        <v>3.3543999999999997E-2</v>
      </c>
      <c r="H101" s="103">
        <v>0.04</v>
      </c>
    </row>
    <row r="102" spans="1:8" ht="13.5" customHeight="1">
      <c r="A102" s="110" t="s">
        <v>216</v>
      </c>
      <c r="B102" s="120" t="s">
        <v>132</v>
      </c>
      <c r="C102" s="4" t="s">
        <v>1</v>
      </c>
      <c r="D102" s="4" t="s">
        <v>1</v>
      </c>
      <c r="E102" s="141">
        <v>2382</v>
      </c>
      <c r="F102" s="141">
        <v>10</v>
      </c>
      <c r="G102" s="142"/>
      <c r="H102" s="103"/>
    </row>
    <row r="103" spans="1:8" ht="13.5" customHeight="1">
      <c r="A103" s="110" t="s">
        <v>216</v>
      </c>
      <c r="B103" s="120" t="s">
        <v>134</v>
      </c>
      <c r="C103" s="4" t="s">
        <v>1</v>
      </c>
      <c r="D103" s="4" t="s">
        <v>1</v>
      </c>
      <c r="E103" s="141">
        <v>1822</v>
      </c>
      <c r="F103" s="141">
        <v>783</v>
      </c>
      <c r="G103" s="142">
        <v>1.546449</v>
      </c>
      <c r="H103" s="103">
        <v>4.3955159999999998</v>
      </c>
    </row>
    <row r="104" spans="1:8" ht="13.5" customHeight="1">
      <c r="A104" s="110" t="s">
        <v>216</v>
      </c>
      <c r="B104" s="120" t="s">
        <v>135</v>
      </c>
      <c r="C104" s="4" t="s">
        <v>1</v>
      </c>
      <c r="D104" s="4" t="s">
        <v>1</v>
      </c>
      <c r="E104" s="141">
        <v>1496</v>
      </c>
      <c r="F104" s="141">
        <v>276</v>
      </c>
      <c r="G104" s="142">
        <v>1.070649</v>
      </c>
      <c r="H104" s="103">
        <v>6.37</v>
      </c>
    </row>
    <row r="105" spans="1:8" ht="13.5" customHeight="1">
      <c r="A105" s="110" t="s">
        <v>216</v>
      </c>
      <c r="B105" s="120" t="s">
        <v>136</v>
      </c>
      <c r="C105" s="4" t="s">
        <v>1</v>
      </c>
      <c r="D105" s="4" t="s">
        <v>1</v>
      </c>
      <c r="E105" s="141">
        <v>3292</v>
      </c>
      <c r="F105" s="141">
        <v>1217</v>
      </c>
      <c r="G105" s="142">
        <v>1.4579120000000001</v>
      </c>
      <c r="H105" s="103">
        <v>6.1279570000000003</v>
      </c>
    </row>
    <row r="106" spans="1:8" ht="13.5" customHeight="1">
      <c r="A106" s="110" t="s">
        <v>216</v>
      </c>
      <c r="B106" s="120" t="s">
        <v>246</v>
      </c>
      <c r="C106" s="4" t="s">
        <v>1</v>
      </c>
      <c r="D106" s="4" t="s">
        <v>1</v>
      </c>
      <c r="E106" s="141"/>
      <c r="F106" s="141"/>
      <c r="G106" s="142"/>
      <c r="H106" s="103"/>
    </row>
    <row r="107" spans="1:8" ht="13.5" customHeight="1">
      <c r="A107" s="110" t="s">
        <v>216</v>
      </c>
      <c r="B107" s="120" t="s">
        <v>181</v>
      </c>
      <c r="C107" s="4" t="s">
        <v>1</v>
      </c>
      <c r="D107" s="4" t="s">
        <v>1</v>
      </c>
      <c r="E107" s="141"/>
      <c r="F107" s="141"/>
      <c r="G107" s="142"/>
      <c r="H107" s="103"/>
    </row>
    <row r="108" spans="1:8" ht="33" customHeight="1">
      <c r="A108" s="110" t="s">
        <v>216</v>
      </c>
      <c r="B108" s="120" t="s">
        <v>307</v>
      </c>
      <c r="C108" s="4" t="s">
        <v>1</v>
      </c>
      <c r="D108" s="4" t="s">
        <v>1</v>
      </c>
      <c r="E108" s="141"/>
      <c r="F108" s="141"/>
      <c r="G108" s="142"/>
      <c r="H108" s="103"/>
    </row>
    <row r="109" spans="1:8" ht="14.25" customHeight="1">
      <c r="A109" s="110" t="s">
        <v>216</v>
      </c>
      <c r="B109" s="120" t="s">
        <v>250</v>
      </c>
      <c r="C109" s="4" t="s">
        <v>1</v>
      </c>
      <c r="D109" s="4" t="s">
        <v>1</v>
      </c>
      <c r="E109" s="141"/>
      <c r="F109" s="141"/>
      <c r="G109" s="142"/>
      <c r="H109" s="103"/>
    </row>
    <row r="110" spans="1:8" ht="13.5" customHeight="1">
      <c r="A110" s="110" t="s">
        <v>216</v>
      </c>
      <c r="B110" s="120" t="s">
        <v>139</v>
      </c>
      <c r="C110" s="4" t="s">
        <v>1</v>
      </c>
      <c r="D110" s="4" t="s">
        <v>1</v>
      </c>
      <c r="E110" s="141">
        <v>-1913</v>
      </c>
      <c r="F110" s="141">
        <v>826</v>
      </c>
      <c r="G110" s="142">
        <v>0.153305</v>
      </c>
      <c r="H110" s="103">
        <v>4.76</v>
      </c>
    </row>
    <row r="111" spans="1:8" ht="13.5" customHeight="1">
      <c r="A111" s="110" t="s">
        <v>216</v>
      </c>
      <c r="B111" s="120" t="s">
        <v>180</v>
      </c>
      <c r="C111" s="4" t="s">
        <v>1</v>
      </c>
      <c r="D111" s="4" t="s">
        <v>1</v>
      </c>
      <c r="E111" s="143">
        <v>869</v>
      </c>
      <c r="F111" s="143">
        <v>202</v>
      </c>
      <c r="G111" s="144">
        <v>2.3650000000000002</v>
      </c>
      <c r="H111" s="127">
        <v>1.0333639999999999</v>
      </c>
    </row>
    <row r="112" spans="1:8" ht="13.5" customHeight="1">
      <c r="A112" s="110" t="s">
        <v>216</v>
      </c>
      <c r="B112" s="120" t="s">
        <v>258</v>
      </c>
      <c r="C112" s="4" t="s">
        <v>1</v>
      </c>
      <c r="D112" s="4" t="s">
        <v>1</v>
      </c>
      <c r="E112" s="141"/>
      <c r="F112" s="141"/>
      <c r="G112" s="142"/>
      <c r="H112" s="103"/>
    </row>
    <row r="113" spans="1:8" ht="13.5" customHeight="1">
      <c r="A113" s="110" t="s">
        <v>216</v>
      </c>
      <c r="B113" s="120" t="s">
        <v>261</v>
      </c>
      <c r="C113" s="4" t="s">
        <v>1</v>
      </c>
      <c r="D113" s="4" t="s">
        <v>1</v>
      </c>
      <c r="E113" s="141"/>
      <c r="F113" s="141"/>
      <c r="G113" s="142"/>
      <c r="H113" s="103"/>
    </row>
    <row r="114" spans="1:8" ht="13.5" customHeight="1">
      <c r="A114" s="110" t="s">
        <v>216</v>
      </c>
      <c r="B114" s="117" t="s">
        <v>262</v>
      </c>
      <c r="C114" s="4" t="s">
        <v>1</v>
      </c>
      <c r="D114" s="4" t="s">
        <v>1</v>
      </c>
      <c r="E114" s="141"/>
      <c r="F114" s="141"/>
      <c r="G114" s="142"/>
      <c r="H114" s="103"/>
    </row>
    <row r="115" spans="1:8" ht="13.5" customHeight="1">
      <c r="A115" s="110" t="s">
        <v>216</v>
      </c>
      <c r="B115" s="120" t="s">
        <v>265</v>
      </c>
      <c r="C115" s="4" t="s">
        <v>1</v>
      </c>
      <c r="D115" s="4" t="s">
        <v>1</v>
      </c>
      <c r="E115" s="141"/>
      <c r="F115" s="141"/>
      <c r="G115" s="142"/>
      <c r="H115" s="103"/>
    </row>
    <row r="116" spans="1:8" ht="26.25" customHeight="1">
      <c r="A116" s="110"/>
      <c r="B116" s="4" t="s">
        <v>181</v>
      </c>
      <c r="C116" s="4" t="s">
        <v>1</v>
      </c>
      <c r="D116" s="4" t="s">
        <v>1</v>
      </c>
      <c r="E116" s="4"/>
      <c r="F116" s="4"/>
      <c r="G116" s="111"/>
      <c r="H116" s="111"/>
    </row>
    <row r="117" spans="1:8" ht="26.25" customHeight="1">
      <c r="A117" s="110"/>
      <c r="B117" s="4" t="s">
        <v>247</v>
      </c>
      <c r="C117" s="4" t="s">
        <v>1</v>
      </c>
      <c r="D117" s="4" t="s">
        <v>1</v>
      </c>
      <c r="E117" s="4"/>
      <c r="F117" s="4"/>
      <c r="G117" s="111"/>
      <c r="H117" s="111"/>
    </row>
    <row r="118" spans="1:8" ht="26.25" customHeight="1">
      <c r="A118" s="110"/>
      <c r="B118" s="4" t="s">
        <v>249</v>
      </c>
      <c r="C118" s="4" t="s">
        <v>1</v>
      </c>
      <c r="D118" s="4" t="s">
        <v>1</v>
      </c>
      <c r="E118" s="4"/>
      <c r="F118" s="4"/>
      <c r="G118" s="111"/>
      <c r="H118" s="111"/>
    </row>
    <row r="119" spans="1:8" ht="26.25" customHeight="1">
      <c r="A119" s="110"/>
      <c r="B119" s="4" t="s">
        <v>253</v>
      </c>
      <c r="C119" s="4" t="s">
        <v>1</v>
      </c>
      <c r="D119" s="4" t="s">
        <v>1</v>
      </c>
      <c r="E119" s="4"/>
      <c r="F119" s="4"/>
      <c r="G119" s="111"/>
      <c r="H119" s="111"/>
    </row>
    <row r="120" spans="1:8" ht="26.25" customHeight="1">
      <c r="A120" s="110"/>
      <c r="B120" s="4" t="s">
        <v>180</v>
      </c>
      <c r="C120" s="4" t="s">
        <v>1</v>
      </c>
      <c r="D120" s="4" t="s">
        <v>1</v>
      </c>
      <c r="E120" s="4"/>
      <c r="F120" s="4"/>
      <c r="G120" s="111"/>
      <c r="H120" s="111"/>
    </row>
    <row r="121" spans="1:8" ht="26.25" customHeight="1">
      <c r="A121" s="110"/>
      <c r="B121" s="4" t="s">
        <v>259</v>
      </c>
      <c r="C121" s="4" t="s">
        <v>1</v>
      </c>
      <c r="D121" s="4" t="s">
        <v>1</v>
      </c>
      <c r="E121" s="8"/>
      <c r="F121" s="8"/>
      <c r="G121" s="103"/>
      <c r="H121" s="103"/>
    </row>
    <row r="122" spans="1:8" ht="26.25" customHeight="1">
      <c r="A122" s="110"/>
      <c r="B122" s="4" t="s">
        <v>117</v>
      </c>
      <c r="C122" s="4" t="s">
        <v>1</v>
      </c>
      <c r="D122" s="4" t="s">
        <v>1</v>
      </c>
      <c r="E122" s="4"/>
      <c r="F122" s="4"/>
      <c r="G122" s="111"/>
      <c r="H122" s="111"/>
    </row>
    <row r="123" spans="1:8" ht="26">
      <c r="B123" s="4" t="s">
        <v>263</v>
      </c>
      <c r="C123" s="4"/>
      <c r="D123" s="4" t="s">
        <v>1</v>
      </c>
      <c r="E123" s="4"/>
      <c r="F123" s="4"/>
      <c r="G123" s="111">
        <v>0.36</v>
      </c>
      <c r="H123" s="111"/>
    </row>
    <row r="124" spans="1:8" ht="26">
      <c r="B124" s="4" t="s">
        <v>200</v>
      </c>
      <c r="C124" s="4" t="s">
        <v>1</v>
      </c>
      <c r="D124" s="4"/>
      <c r="E124" s="4"/>
      <c r="F124" s="4"/>
      <c r="G124" s="111">
        <v>2.0513509999999999</v>
      </c>
      <c r="H124" s="111">
        <v>2.9729999999999999</v>
      </c>
    </row>
    <row r="125" spans="1:8" s="109" customFormat="1" ht="26">
      <c r="B125" s="146" t="s">
        <v>275</v>
      </c>
      <c r="C125" s="146"/>
      <c r="D125" s="146" t="s">
        <v>1</v>
      </c>
      <c r="E125" s="146"/>
      <c r="F125" s="146"/>
      <c r="G125" s="147"/>
      <c r="H125" s="147"/>
    </row>
    <row r="126" spans="1:8" s="109" customFormat="1" ht="26">
      <c r="B126" s="146" t="s">
        <v>276</v>
      </c>
      <c r="C126" s="146"/>
      <c r="D126" s="146" t="s">
        <v>1</v>
      </c>
      <c r="E126" s="146"/>
      <c r="F126" s="146"/>
      <c r="G126" s="147"/>
      <c r="H126" s="147"/>
    </row>
    <row r="127" spans="1:8" s="109" customFormat="1">
      <c r="B127" s="146" t="s">
        <v>277</v>
      </c>
      <c r="C127" s="146"/>
      <c r="D127" s="146" t="s">
        <v>1</v>
      </c>
      <c r="E127" s="146"/>
      <c r="F127" s="146"/>
      <c r="G127" s="147"/>
      <c r="H127" s="147"/>
    </row>
    <row r="128" spans="1:8" s="109" customFormat="1" ht="26">
      <c r="B128" s="146" t="s">
        <v>278</v>
      </c>
      <c r="C128" s="146"/>
      <c r="D128" s="146" t="s">
        <v>1</v>
      </c>
      <c r="E128" s="146"/>
      <c r="F128" s="146"/>
      <c r="G128" s="147"/>
      <c r="H128" s="147"/>
    </row>
    <row r="129" spans="2:8" s="109" customFormat="1" ht="26">
      <c r="B129" s="146" t="s">
        <v>279</v>
      </c>
      <c r="C129" s="146"/>
      <c r="D129" s="146" t="s">
        <v>1</v>
      </c>
      <c r="E129" s="146"/>
      <c r="F129" s="146"/>
      <c r="G129" s="147"/>
      <c r="H129" s="147"/>
    </row>
    <row r="130" spans="2:8" s="109" customFormat="1" ht="26">
      <c r="B130" s="146" t="s">
        <v>280</v>
      </c>
      <c r="C130" s="146"/>
      <c r="D130" s="146" t="s">
        <v>1</v>
      </c>
      <c r="E130" s="146"/>
      <c r="F130" s="146"/>
      <c r="G130" s="147"/>
      <c r="H130" s="147"/>
    </row>
    <row r="131" spans="2:8" s="109" customFormat="1" ht="26">
      <c r="B131" s="146" t="s">
        <v>281</v>
      </c>
      <c r="C131" s="146"/>
      <c r="D131" s="146" t="s">
        <v>1</v>
      </c>
      <c r="E131" s="146"/>
      <c r="F131" s="146"/>
      <c r="G131" s="147"/>
      <c r="H131" s="147"/>
    </row>
    <row r="132" spans="2:8" s="109" customFormat="1" ht="26">
      <c r="B132" s="146" t="s">
        <v>282</v>
      </c>
      <c r="C132" s="146"/>
      <c r="D132" s="146" t="s">
        <v>1</v>
      </c>
      <c r="E132" s="146"/>
      <c r="F132" s="146"/>
      <c r="G132" s="147"/>
      <c r="H132" s="147"/>
    </row>
    <row r="133" spans="2:8" s="109" customFormat="1" ht="26">
      <c r="B133" s="146" t="s">
        <v>283</v>
      </c>
      <c r="C133" s="146"/>
      <c r="D133" s="146" t="s">
        <v>1</v>
      </c>
      <c r="E133" s="146"/>
      <c r="F133" s="146"/>
      <c r="G133" s="147"/>
      <c r="H133" s="147"/>
    </row>
    <row r="134" spans="2:8" s="109" customFormat="1" ht="26">
      <c r="B134" s="146" t="s">
        <v>284</v>
      </c>
      <c r="C134" s="146"/>
      <c r="D134" s="146" t="s">
        <v>1</v>
      </c>
      <c r="E134" s="146"/>
      <c r="F134" s="146"/>
      <c r="G134" s="147"/>
      <c r="H134" s="147"/>
    </row>
    <row r="135" spans="2:8" s="109" customFormat="1" ht="26">
      <c r="B135" s="146" t="s">
        <v>285</v>
      </c>
      <c r="C135" s="146"/>
      <c r="D135" s="146" t="s">
        <v>1</v>
      </c>
      <c r="E135" s="146"/>
      <c r="F135" s="146"/>
      <c r="G135" s="147"/>
      <c r="H135" s="147"/>
    </row>
    <row r="136" spans="2:8" s="109" customFormat="1" ht="26">
      <c r="B136" s="146" t="s">
        <v>286</v>
      </c>
      <c r="C136" s="146"/>
      <c r="D136" s="146" t="s">
        <v>1</v>
      </c>
      <c r="E136" s="146"/>
      <c r="F136" s="146"/>
      <c r="G136" s="147"/>
      <c r="H136" s="147"/>
    </row>
    <row r="137" spans="2:8" ht="39">
      <c r="B137" s="4" t="s">
        <v>191</v>
      </c>
      <c r="C137" s="4" t="s">
        <v>1</v>
      </c>
      <c r="D137" s="4"/>
      <c r="E137" s="4"/>
      <c r="F137" s="4"/>
      <c r="G137" s="111"/>
      <c r="H137" s="111"/>
    </row>
    <row r="138" spans="2:8" ht="26">
      <c r="B138" s="4" t="s">
        <v>193</v>
      </c>
      <c r="C138" s="4" t="s">
        <v>1</v>
      </c>
      <c r="D138" s="4"/>
      <c r="E138" s="4"/>
      <c r="F138" s="4"/>
      <c r="G138" s="111"/>
      <c r="H138" s="111"/>
    </row>
    <row r="139" spans="2:8" ht="36.75" customHeight="1">
      <c r="B139" s="154" t="s">
        <v>308</v>
      </c>
      <c r="C139" s="155"/>
      <c r="D139" s="155"/>
      <c r="E139" s="155"/>
      <c r="F139" s="155"/>
      <c r="G139" s="155"/>
      <c r="H139" s="156"/>
    </row>
    <row r="140" spans="2:8">
      <c r="B140" s="4" t="s">
        <v>194</v>
      </c>
      <c r="C140" s="4" t="s">
        <v>1</v>
      </c>
      <c r="D140" s="4"/>
      <c r="E140" s="4"/>
      <c r="F140" s="4"/>
      <c r="G140" s="111"/>
      <c r="H140" s="111"/>
    </row>
    <row r="141" spans="2:8">
      <c r="B141" s="120" t="s">
        <v>26</v>
      </c>
      <c r="C141" s="4" t="s">
        <v>1</v>
      </c>
      <c r="D141" s="4" t="s">
        <v>1</v>
      </c>
      <c r="E141" s="4"/>
      <c r="F141" s="4"/>
      <c r="G141" s="111"/>
      <c r="H141" s="111"/>
    </row>
    <row r="142" spans="2:8">
      <c r="B142" s="151" t="s">
        <v>37</v>
      </c>
      <c r="C142" s="4"/>
      <c r="D142" s="4" t="s">
        <v>1</v>
      </c>
      <c r="E142" s="4"/>
      <c r="F142" s="4"/>
      <c r="G142" s="111"/>
      <c r="H142" s="111"/>
    </row>
    <row r="143" spans="2:8">
      <c r="B143" s="120" t="s">
        <v>201</v>
      </c>
      <c r="C143" s="4" t="s">
        <v>1</v>
      </c>
      <c r="D143" s="4"/>
      <c r="E143" s="4"/>
      <c r="F143" s="4"/>
      <c r="G143" s="111"/>
      <c r="H143" s="111"/>
    </row>
    <row r="144" spans="2:8">
      <c r="B144" s="4" t="s">
        <v>203</v>
      </c>
      <c r="C144" s="4" t="s">
        <v>1</v>
      </c>
      <c r="D144" s="4"/>
      <c r="E144" s="4"/>
      <c r="F144" s="4"/>
      <c r="G144" s="111"/>
      <c r="H144" s="111"/>
    </row>
    <row r="145" spans="2:8">
      <c r="B145" s="4" t="s">
        <v>35</v>
      </c>
      <c r="C145" s="4"/>
      <c r="D145" s="4" t="s">
        <v>1</v>
      </c>
      <c r="E145" s="4"/>
      <c r="F145" s="4"/>
      <c r="G145" s="111"/>
      <c r="H145" s="111"/>
    </row>
    <row r="146" spans="2:8" s="109" customFormat="1" ht="26">
      <c r="B146" s="146" t="s">
        <v>291</v>
      </c>
      <c r="C146" s="146" t="s">
        <v>1</v>
      </c>
      <c r="D146" s="146"/>
      <c r="E146" s="146"/>
      <c r="F146" s="146"/>
      <c r="G146" s="147"/>
      <c r="H146" s="147"/>
    </row>
    <row r="147" spans="2:8" s="109" customFormat="1">
      <c r="B147" s="146" t="s">
        <v>287</v>
      </c>
      <c r="C147" s="146"/>
      <c r="D147" s="146" t="s">
        <v>1</v>
      </c>
      <c r="E147" s="146"/>
      <c r="F147" s="146"/>
      <c r="G147" s="147"/>
      <c r="H147" s="147"/>
    </row>
    <row r="148" spans="2:8" s="109" customFormat="1">
      <c r="B148" s="146" t="s">
        <v>288</v>
      </c>
      <c r="C148" s="146"/>
      <c r="D148" s="146" t="s">
        <v>1</v>
      </c>
      <c r="E148" s="146"/>
      <c r="F148" s="146"/>
      <c r="G148" s="147"/>
      <c r="H148" s="147"/>
    </row>
    <row r="149" spans="2:8">
      <c r="B149" s="154" t="s">
        <v>309</v>
      </c>
      <c r="C149" s="155"/>
      <c r="D149" s="155"/>
      <c r="E149" s="155"/>
      <c r="F149" s="155"/>
      <c r="G149" s="155"/>
      <c r="H149" s="156"/>
    </row>
    <row r="150" spans="2:8" ht="26">
      <c r="B150" s="4" t="s">
        <v>36</v>
      </c>
      <c r="C150" s="4"/>
      <c r="D150" s="4" t="s">
        <v>1</v>
      </c>
      <c r="E150" s="4"/>
      <c r="F150" s="4"/>
      <c r="G150" s="111"/>
      <c r="H150" s="111">
        <v>0.04</v>
      </c>
    </row>
    <row r="151" spans="2:8" ht="26">
      <c r="B151" s="4" t="s">
        <v>218</v>
      </c>
      <c r="C151" s="4" t="s">
        <v>1</v>
      </c>
      <c r="D151" s="4"/>
      <c r="E151" s="4"/>
      <c r="F151" s="4"/>
      <c r="G151" s="111"/>
      <c r="H151" s="111"/>
    </row>
    <row r="152" spans="2:8" ht="26">
      <c r="B152" s="4" t="s">
        <v>33</v>
      </c>
      <c r="C152" s="4"/>
      <c r="D152" s="4" t="s">
        <v>1</v>
      </c>
      <c r="E152" s="4"/>
      <c r="F152" s="4"/>
      <c r="G152" s="111"/>
      <c r="H152" s="111"/>
    </row>
    <row r="153" spans="2:8" ht="26">
      <c r="B153" s="4" t="s">
        <v>198</v>
      </c>
      <c r="C153" s="4" t="s">
        <v>1</v>
      </c>
      <c r="D153" s="4"/>
      <c r="E153" s="4"/>
      <c r="F153" s="4"/>
      <c r="G153" s="111"/>
      <c r="H153" s="111">
        <v>5.8000000000000003E-2</v>
      </c>
    </row>
    <row r="154" spans="2:8" s="107" customFormat="1" ht="26">
      <c r="B154" s="117" t="s">
        <v>292</v>
      </c>
      <c r="C154" s="117" t="s">
        <v>1</v>
      </c>
      <c r="D154" s="117"/>
      <c r="E154" s="118"/>
      <c r="F154" s="118"/>
      <c r="G154" s="119"/>
      <c r="H154" s="119"/>
    </row>
    <row r="155" spans="2:8" ht="26">
      <c r="B155" s="4" t="s">
        <v>34</v>
      </c>
      <c r="C155" s="4"/>
      <c r="D155" s="4" t="s">
        <v>1</v>
      </c>
      <c r="E155" s="4"/>
      <c r="F155" s="4"/>
      <c r="G155" s="111"/>
      <c r="H155" s="111"/>
    </row>
    <row r="156" spans="2:8" ht="26">
      <c r="B156" s="4" t="s">
        <v>202</v>
      </c>
      <c r="C156" s="4" t="s">
        <v>1</v>
      </c>
      <c r="D156" s="4"/>
      <c r="E156" s="4"/>
      <c r="F156" s="4"/>
      <c r="G156" s="111"/>
      <c r="H156" s="111"/>
    </row>
    <row r="157" spans="2:8" ht="26">
      <c r="B157" s="4" t="s">
        <v>32</v>
      </c>
      <c r="C157" s="4" t="s">
        <v>1</v>
      </c>
      <c r="D157" s="4" t="s">
        <v>1</v>
      </c>
      <c r="E157" s="4"/>
      <c r="F157" s="4"/>
      <c r="G157" s="111"/>
      <c r="H157" s="111"/>
    </row>
    <row r="158" spans="2:8">
      <c r="B158" s="4" t="s">
        <v>192</v>
      </c>
      <c r="C158" s="4" t="s">
        <v>1</v>
      </c>
      <c r="D158" s="4"/>
      <c r="E158" s="4"/>
      <c r="F158" s="4"/>
      <c r="G158" s="111"/>
      <c r="H158" s="111"/>
    </row>
    <row r="159" spans="2:8" ht="26">
      <c r="B159" s="4" t="s">
        <v>184</v>
      </c>
      <c r="C159" s="4" t="s">
        <v>1</v>
      </c>
      <c r="D159" s="4"/>
      <c r="E159" s="4"/>
      <c r="F159" s="4"/>
      <c r="G159" s="111"/>
      <c r="H159" s="111">
        <v>0.08</v>
      </c>
    </row>
    <row r="160" spans="2:8" ht="26.25" customHeight="1">
      <c r="B160" s="154" t="s">
        <v>320</v>
      </c>
      <c r="C160" s="155"/>
      <c r="D160" s="155"/>
      <c r="E160" s="155"/>
      <c r="F160" s="155"/>
      <c r="G160" s="155"/>
      <c r="H160" s="156"/>
    </row>
    <row r="161" spans="2:8" s="109" customFormat="1" ht="26.25" customHeight="1">
      <c r="B161" s="120" t="s">
        <v>187</v>
      </c>
      <c r="C161" s="120" t="s">
        <v>1</v>
      </c>
      <c r="D161" s="120"/>
      <c r="E161" s="4"/>
      <c r="F161" s="4"/>
      <c r="G161" s="111">
        <v>5.5E-2</v>
      </c>
      <c r="H161" s="111"/>
    </row>
    <row r="162" spans="2:8" s="107" customFormat="1" ht="26.25" customHeight="1">
      <c r="B162" s="117" t="s">
        <v>289</v>
      </c>
      <c r="C162" s="117" t="s">
        <v>1</v>
      </c>
      <c r="D162" s="117"/>
      <c r="E162" s="117"/>
      <c r="F162" s="117"/>
      <c r="G162" s="145"/>
      <c r="H162" s="145"/>
    </row>
    <row r="163" spans="2:8" s="107" customFormat="1" ht="26">
      <c r="B163" s="117" t="s">
        <v>189</v>
      </c>
      <c r="C163" s="117" t="s">
        <v>1</v>
      </c>
      <c r="D163" s="117"/>
      <c r="E163" s="117"/>
      <c r="F163" s="117"/>
      <c r="G163" s="145"/>
      <c r="H163" s="145"/>
    </row>
    <row r="164" spans="2:8" s="107" customFormat="1" ht="26">
      <c r="B164" s="117" t="s">
        <v>39</v>
      </c>
      <c r="C164" s="117"/>
      <c r="D164" s="117" t="s">
        <v>1</v>
      </c>
      <c r="E164" s="117"/>
      <c r="F164" s="117"/>
      <c r="G164" s="145"/>
      <c r="H164" s="145"/>
    </row>
    <row r="165" spans="2:8" s="107" customFormat="1">
      <c r="B165" s="117" t="s">
        <v>40</v>
      </c>
      <c r="C165" s="117"/>
      <c r="D165" s="117" t="s">
        <v>1</v>
      </c>
      <c r="E165" s="117"/>
      <c r="F165" s="117"/>
      <c r="G165" s="145"/>
      <c r="H165" s="145"/>
    </row>
    <row r="166" spans="2:8" s="107" customFormat="1" ht="26">
      <c r="B166" s="117" t="s">
        <v>293</v>
      </c>
      <c r="C166" s="117" t="s">
        <v>1</v>
      </c>
      <c r="D166" s="117"/>
      <c r="E166" s="117"/>
      <c r="F166" s="117"/>
      <c r="G166" s="145"/>
      <c r="H166" s="145"/>
    </row>
    <row r="167" spans="2:8">
      <c r="B167" s="4" t="s">
        <v>41</v>
      </c>
      <c r="C167" s="4"/>
      <c r="D167" s="4" t="s">
        <v>1</v>
      </c>
      <c r="E167" s="4"/>
      <c r="F167" s="4"/>
      <c r="G167" s="111"/>
      <c r="H167" s="111"/>
    </row>
    <row r="168" spans="2:8" ht="26">
      <c r="B168" s="4" t="s">
        <v>238</v>
      </c>
      <c r="C168" s="4"/>
      <c r="D168" s="4"/>
      <c r="E168" s="4"/>
      <c r="F168" s="4"/>
      <c r="G168" s="111"/>
      <c r="H168" s="111"/>
    </row>
    <row r="169" spans="2:8" ht="33.75" customHeight="1">
      <c r="B169" s="125" t="s">
        <v>199</v>
      </c>
      <c r="C169" s="4" t="s">
        <v>1</v>
      </c>
      <c r="D169" s="4"/>
      <c r="E169" s="4"/>
      <c r="F169" s="4"/>
      <c r="G169" s="111">
        <v>0.24199999999999999</v>
      </c>
      <c r="H169" s="111">
        <v>1.04</v>
      </c>
    </row>
    <row r="170" spans="2:8" ht="26">
      <c r="B170" s="4" t="s">
        <v>38</v>
      </c>
      <c r="C170" s="4" t="s">
        <v>1</v>
      </c>
      <c r="D170" s="4" t="s">
        <v>1</v>
      </c>
      <c r="E170" s="4"/>
      <c r="F170" s="4"/>
      <c r="G170" s="111">
        <v>0.495</v>
      </c>
      <c r="H170" s="111">
        <v>4.7</v>
      </c>
    </row>
    <row r="171" spans="2:8">
      <c r="B171" s="4" t="s">
        <v>306</v>
      </c>
      <c r="C171" s="4" t="s">
        <v>1</v>
      </c>
      <c r="D171" s="4" t="s">
        <v>1</v>
      </c>
      <c r="E171" s="141">
        <v>946.3</v>
      </c>
      <c r="F171" s="141">
        <v>799</v>
      </c>
      <c r="G171" s="142">
        <v>0.15753500000000001</v>
      </c>
      <c r="H171" s="103">
        <v>6.9443000000000001</v>
      </c>
    </row>
    <row r="172" spans="2:8" ht="26">
      <c r="B172" s="4" t="s">
        <v>42</v>
      </c>
      <c r="C172" s="4"/>
      <c r="D172" s="4" t="s">
        <v>1</v>
      </c>
      <c r="E172" s="4"/>
      <c r="F172" s="4"/>
      <c r="G172" s="111"/>
      <c r="H172" s="111"/>
    </row>
    <row r="173" spans="2:8" ht="26">
      <c r="B173" s="4" t="s">
        <v>46</v>
      </c>
      <c r="C173" s="4" t="s">
        <v>1</v>
      </c>
      <c r="D173" s="4" t="s">
        <v>1</v>
      </c>
      <c r="E173" s="4"/>
      <c r="F173" s="4"/>
      <c r="G173" s="111">
        <v>0.51565700000000003</v>
      </c>
      <c r="H173" s="111">
        <v>0.40400000000000003</v>
      </c>
    </row>
    <row r="174" spans="2:8">
      <c r="B174" s="4" t="s">
        <v>204</v>
      </c>
      <c r="C174" s="4" t="s">
        <v>1</v>
      </c>
      <c r="D174" s="4"/>
      <c r="E174" s="4"/>
      <c r="F174" s="4"/>
      <c r="G174" s="111"/>
      <c r="H174" s="111"/>
    </row>
    <row r="175" spans="2:8">
      <c r="B175" s="4" t="s">
        <v>43</v>
      </c>
      <c r="C175" s="4"/>
      <c r="D175" s="4" t="s">
        <v>1</v>
      </c>
      <c r="E175" s="4"/>
      <c r="F175" s="4"/>
      <c r="G175" s="111"/>
      <c r="H175" s="111"/>
    </row>
    <row r="176" spans="2:8" ht="26">
      <c r="B176" s="4" t="s">
        <v>44</v>
      </c>
      <c r="C176" s="4"/>
      <c r="D176" s="4" t="s">
        <v>1</v>
      </c>
      <c r="E176" s="4"/>
      <c r="F176" s="4"/>
      <c r="G176" s="111"/>
      <c r="H176" s="111"/>
    </row>
    <row r="177" spans="2:8" ht="15" customHeight="1">
      <c r="B177" s="154" t="s">
        <v>321</v>
      </c>
      <c r="C177" s="155"/>
      <c r="D177" s="155"/>
      <c r="E177" s="155"/>
      <c r="F177" s="155"/>
      <c r="G177" s="155"/>
      <c r="H177" s="156"/>
    </row>
    <row r="178" spans="2:8">
      <c r="B178" s="4" t="s">
        <v>188</v>
      </c>
      <c r="C178" s="4" t="s">
        <v>1</v>
      </c>
      <c r="D178" s="4"/>
      <c r="E178" s="4"/>
      <c r="F178" s="4"/>
      <c r="G178" s="111"/>
      <c r="H178" s="111"/>
    </row>
    <row r="179" spans="2:8" ht="26">
      <c r="B179" s="4" t="s">
        <v>195</v>
      </c>
      <c r="C179" s="4" t="s">
        <v>1</v>
      </c>
      <c r="D179" s="4"/>
      <c r="E179" s="4"/>
      <c r="F179" s="4"/>
      <c r="G179" s="111"/>
      <c r="H179" s="111"/>
    </row>
    <row r="180" spans="2:8" s="109" customFormat="1" ht="26">
      <c r="B180" s="120" t="s">
        <v>197</v>
      </c>
      <c r="C180" s="120" t="s">
        <v>1</v>
      </c>
      <c r="D180" s="120"/>
      <c r="E180" s="120"/>
      <c r="F180" s="120"/>
      <c r="G180" s="133"/>
      <c r="H180" s="133"/>
    </row>
    <row r="181" spans="2:8" s="109" customFormat="1" ht="26">
      <c r="B181" s="120" t="s">
        <v>207</v>
      </c>
      <c r="C181" s="120" t="s">
        <v>1</v>
      </c>
      <c r="D181" s="120"/>
      <c r="E181" s="120"/>
      <c r="F181" s="120"/>
      <c r="G181" s="133"/>
      <c r="H181" s="133"/>
    </row>
    <row r="182" spans="2:8" s="109" customFormat="1" ht="45.75" customHeight="1">
      <c r="B182" s="120" t="s">
        <v>208</v>
      </c>
      <c r="C182" s="120" t="s">
        <v>1</v>
      </c>
      <c r="D182" s="120"/>
      <c r="E182" s="120"/>
      <c r="F182" s="120"/>
      <c r="G182" s="133"/>
      <c r="H182" s="133"/>
    </row>
    <row r="183" spans="2:8" s="109" customFormat="1" ht="26">
      <c r="B183" s="120" t="s">
        <v>209</v>
      </c>
      <c r="C183" s="120" t="s">
        <v>1</v>
      </c>
      <c r="D183" s="120"/>
      <c r="E183" s="120"/>
      <c r="F183" s="120"/>
      <c r="G183" s="133"/>
      <c r="H183" s="133"/>
    </row>
    <row r="184" spans="2:8" s="109" customFormat="1" ht="26">
      <c r="B184" s="146" t="s">
        <v>210</v>
      </c>
      <c r="C184" s="146" t="s">
        <v>1</v>
      </c>
      <c r="D184" s="146"/>
      <c r="E184" s="146"/>
      <c r="F184" s="146"/>
      <c r="G184" s="147"/>
      <c r="H184" s="147"/>
    </row>
    <row r="185" spans="2:8" s="110" customFormat="1" ht="16">
      <c r="B185" s="152" t="s">
        <v>274</v>
      </c>
      <c r="C185" s="152">
        <f>COUNTA(C2:C184)</f>
        <v>127</v>
      </c>
      <c r="D185" s="152">
        <f>COUNTA(D2:D184)</f>
        <v>126</v>
      </c>
      <c r="E185" s="153">
        <f>SUM(E2:E184)</f>
        <v>26937.736999999997</v>
      </c>
      <c r="F185" s="153">
        <f>SUM(F2:F184)</f>
        <v>21239.974000000002</v>
      </c>
      <c r="G185" s="153">
        <f>SUM(G2:G184)</f>
        <v>20.919011999999999</v>
      </c>
      <c r="H185" s="153">
        <f>SUM(H2:H184)</f>
        <v>86.18685200000003</v>
      </c>
    </row>
    <row r="186" spans="2:8" s="110" customFormat="1">
      <c r="B186" s="148" t="s">
        <v>322</v>
      </c>
      <c r="G186" s="112"/>
      <c r="H186" s="112"/>
    </row>
    <row r="187" spans="2:8">
      <c r="B187" s="113" t="s">
        <v>323</v>
      </c>
    </row>
    <row r="188" spans="2:8" s="110" customFormat="1">
      <c r="G188" s="112"/>
      <c r="H188" s="112"/>
    </row>
    <row r="189" spans="2:8" s="110" customFormat="1">
      <c r="G189" s="112"/>
      <c r="H189" s="112"/>
    </row>
    <row r="190" spans="2:8" s="110" customFormat="1">
      <c r="G190" s="112"/>
      <c r="H190" s="112"/>
    </row>
    <row r="191" spans="2:8" s="110" customFormat="1">
      <c r="G191" s="112"/>
      <c r="H191" s="112"/>
    </row>
    <row r="192" spans="2:8" s="110" customFormat="1">
      <c r="G192" s="112"/>
      <c r="H192" s="112"/>
    </row>
    <row r="193" spans="1:8" s="110" customFormat="1">
      <c r="G193" s="112"/>
      <c r="H193" s="112"/>
    </row>
    <row r="194" spans="1:8" s="110" customFormat="1">
      <c r="B194" s="149"/>
      <c r="G194" s="112"/>
      <c r="H194" s="112"/>
    </row>
    <row r="195" spans="1:8" s="110" customFormat="1">
      <c r="B195" s="149"/>
      <c r="G195" s="112"/>
      <c r="H195" s="112"/>
    </row>
    <row r="196" spans="1:8" s="110" customFormat="1">
      <c r="B196" s="149"/>
      <c r="G196" s="112"/>
      <c r="H196" s="112"/>
    </row>
    <row r="197" spans="1:8">
      <c r="A197" s="110"/>
      <c r="B197" s="110"/>
    </row>
    <row r="198" spans="1:8" s="110" customFormat="1">
      <c r="G198" s="112"/>
      <c r="H198" s="112"/>
    </row>
    <row r="199" spans="1:8">
      <c r="A199" s="110"/>
      <c r="B199" s="110"/>
    </row>
    <row r="200" spans="1:8">
      <c r="A200" s="110"/>
      <c r="B200" s="110"/>
    </row>
  </sheetData>
  <mergeCells count="7">
    <mergeCell ref="B177:H177"/>
    <mergeCell ref="B2:H2"/>
    <mergeCell ref="B39:H39"/>
    <mergeCell ref="B58:H58"/>
    <mergeCell ref="B139:H139"/>
    <mergeCell ref="B160:H160"/>
    <mergeCell ref="B149:H149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="80" zoomScaleNormal="80" zoomScalePageLayoutView="80" workbookViewId="0">
      <selection activeCell="A2" sqref="A2:A29"/>
    </sheetView>
  </sheetViews>
  <sheetFormatPr baseColWidth="10" defaultColWidth="8.83203125" defaultRowHeight="14" x14ac:dyDescent="0"/>
  <cols>
    <col min="1" max="1" width="31.6640625" style="1" customWidth="1"/>
    <col min="2" max="4" width="16.6640625" style="2" customWidth="1"/>
    <col min="5" max="5" width="15.83203125" style="2" hidden="1" customWidth="1"/>
    <col min="6" max="6" width="16.6640625" style="2" customWidth="1"/>
    <col min="7" max="7" width="16.6640625" style="2" hidden="1" customWidth="1"/>
    <col min="8" max="8" width="72" customWidth="1"/>
    <col min="9" max="9" width="38.5" customWidth="1"/>
    <col min="10" max="10" width="21.33203125" customWidth="1"/>
  </cols>
  <sheetData>
    <row r="1" spans="1:10" ht="78.75" customHeight="1">
      <c r="A1" s="4"/>
      <c r="B1" s="4" t="s">
        <v>72</v>
      </c>
      <c r="C1" s="4" t="s">
        <v>74</v>
      </c>
      <c r="D1" s="4" t="s">
        <v>173</v>
      </c>
      <c r="E1" s="4" t="s">
        <v>148</v>
      </c>
      <c r="F1" s="4" t="s">
        <v>214</v>
      </c>
      <c r="G1" s="4" t="s">
        <v>156</v>
      </c>
      <c r="H1" s="37" t="s">
        <v>151</v>
      </c>
      <c r="I1" s="38" t="s">
        <v>149</v>
      </c>
      <c r="J1" s="37" t="s">
        <v>68</v>
      </c>
    </row>
    <row r="2" spans="1:10">
      <c r="A2" s="4" t="s">
        <v>70</v>
      </c>
      <c r="B2" s="7">
        <v>869</v>
      </c>
      <c r="C2" s="7">
        <v>202</v>
      </c>
      <c r="D2" s="39">
        <f>E2/1000000</f>
        <v>2.3650000000000002</v>
      </c>
      <c r="E2" s="7">
        <v>2365000</v>
      </c>
      <c r="F2" s="39">
        <f>G2/1000000</f>
        <v>1.0333639999999999</v>
      </c>
      <c r="G2" s="7">
        <v>1033364</v>
      </c>
      <c r="H2" s="27" t="s">
        <v>73</v>
      </c>
      <c r="I2" s="27" t="s">
        <v>150</v>
      </c>
      <c r="J2" s="5" t="s">
        <v>69</v>
      </c>
    </row>
    <row r="3" spans="1:10">
      <c r="A3" s="4" t="s">
        <v>47</v>
      </c>
      <c r="B3" s="7">
        <v>1949</v>
      </c>
      <c r="C3" s="7">
        <v>221</v>
      </c>
      <c r="D3" s="39">
        <f>E3/1000000</f>
        <v>10.394591</v>
      </c>
      <c r="E3" s="7">
        <v>10394591</v>
      </c>
      <c r="F3" s="39">
        <f t="shared" ref="F3:F22" si="0">G3/1000000</f>
        <v>0.85950700000000002</v>
      </c>
      <c r="G3" s="7">
        <v>859507</v>
      </c>
      <c r="H3" s="27" t="s">
        <v>76</v>
      </c>
      <c r="I3" s="27" t="s">
        <v>152</v>
      </c>
      <c r="J3" s="5" t="s">
        <v>75</v>
      </c>
    </row>
    <row r="4" spans="1:10">
      <c r="A4" s="4" t="s">
        <v>48</v>
      </c>
      <c r="B4" s="7">
        <v>526</v>
      </c>
      <c r="C4" s="7">
        <v>225</v>
      </c>
      <c r="D4" s="39">
        <f t="shared" ref="D4:D30" si="1">E4/1000000</f>
        <v>1.81</v>
      </c>
      <c r="E4" s="7">
        <v>1810000</v>
      </c>
      <c r="F4" s="39">
        <f t="shared" si="0"/>
        <v>0.26197700000000002</v>
      </c>
      <c r="G4" s="7">
        <v>261977</v>
      </c>
      <c r="H4" s="27" t="s">
        <v>77</v>
      </c>
      <c r="I4" s="27" t="s">
        <v>153</v>
      </c>
      <c r="J4" s="5"/>
    </row>
    <row r="5" spans="1:10">
      <c r="A5" s="4" t="s">
        <v>154</v>
      </c>
      <c r="B5" s="7">
        <v>417</v>
      </c>
      <c r="C5" s="7">
        <v>161</v>
      </c>
      <c r="D5" s="39">
        <f t="shared" si="1"/>
        <v>1.18</v>
      </c>
      <c r="E5" s="7">
        <v>1180000</v>
      </c>
      <c r="F5" s="39">
        <f t="shared" si="0"/>
        <v>0.18</v>
      </c>
      <c r="G5" s="7">
        <v>180000</v>
      </c>
      <c r="H5" s="27" t="s">
        <v>80</v>
      </c>
      <c r="I5" s="27" t="s">
        <v>155</v>
      </c>
      <c r="J5" s="5" t="s">
        <v>78</v>
      </c>
    </row>
    <row r="6" spans="1:10">
      <c r="A6" s="4" t="s">
        <v>50</v>
      </c>
      <c r="B6" s="7">
        <v>193.2</v>
      </c>
      <c r="C6" s="7">
        <v>32.200000000000003</v>
      </c>
      <c r="D6" s="7" t="s">
        <v>102</v>
      </c>
      <c r="E6" s="7" t="s">
        <v>102</v>
      </c>
      <c r="F6" s="39">
        <f t="shared" si="0"/>
        <v>4.7E-2</v>
      </c>
      <c r="G6" s="7">
        <v>47000</v>
      </c>
      <c r="H6" s="27" t="s">
        <v>79</v>
      </c>
      <c r="I6" s="5"/>
      <c r="J6" s="5" t="s">
        <v>81</v>
      </c>
    </row>
    <row r="7" spans="1:10">
      <c r="A7" s="4" t="s">
        <v>157</v>
      </c>
      <c r="B7" s="7">
        <v>479</v>
      </c>
      <c r="C7" s="7">
        <v>102</v>
      </c>
      <c r="D7" s="39">
        <f t="shared" si="1"/>
        <v>1.47</v>
      </c>
      <c r="E7" s="7">
        <v>1470000</v>
      </c>
      <c r="F7" s="39">
        <f t="shared" si="0"/>
        <v>0.74490100000000004</v>
      </c>
      <c r="G7" s="7">
        <v>744901</v>
      </c>
      <c r="H7" s="27" t="s">
        <v>82</v>
      </c>
      <c r="I7" s="5"/>
      <c r="J7" s="5"/>
    </row>
    <row r="8" spans="1:10">
      <c r="A8" s="4" t="s">
        <v>51</v>
      </c>
      <c r="B8" s="8">
        <v>720</v>
      </c>
      <c r="C8" s="8">
        <v>68</v>
      </c>
      <c r="D8" s="39">
        <f t="shared" si="1"/>
        <v>1.75</v>
      </c>
      <c r="E8" s="40">
        <v>1750000</v>
      </c>
      <c r="F8" s="39">
        <f t="shared" si="0"/>
        <v>0.48099999999999998</v>
      </c>
      <c r="G8" s="7">
        <v>481000</v>
      </c>
      <c r="H8" s="27" t="s">
        <v>86</v>
      </c>
      <c r="I8" s="27" t="s">
        <v>158</v>
      </c>
      <c r="J8" s="5" t="s">
        <v>85</v>
      </c>
    </row>
    <row r="9" spans="1:10">
      <c r="A9" s="4" t="s">
        <v>52</v>
      </c>
      <c r="B9" s="41">
        <v>1714</v>
      </c>
      <c r="C9" s="7">
        <v>2110</v>
      </c>
      <c r="D9" s="86">
        <f t="shared" si="1"/>
        <v>6.34</v>
      </c>
      <c r="E9" s="7">
        <v>6340000</v>
      </c>
      <c r="F9" s="39">
        <f t="shared" si="0"/>
        <v>0.758382</v>
      </c>
      <c r="G9" s="7">
        <v>758382</v>
      </c>
      <c r="H9" s="27" t="s">
        <v>83</v>
      </c>
      <c r="I9" s="27" t="s">
        <v>159</v>
      </c>
      <c r="J9" s="5"/>
    </row>
    <row r="10" spans="1:10">
      <c r="A10" s="4" t="s">
        <v>53</v>
      </c>
      <c r="B10" s="8">
        <v>493</v>
      </c>
      <c r="C10" s="8">
        <v>1668</v>
      </c>
      <c r="D10" s="86">
        <f t="shared" si="1"/>
        <v>0.88</v>
      </c>
      <c r="E10" s="7">
        <v>880000</v>
      </c>
      <c r="F10" s="39">
        <f t="shared" si="0"/>
        <v>0.18299099999999999</v>
      </c>
      <c r="G10" s="7">
        <v>182991</v>
      </c>
      <c r="H10" s="27" t="s">
        <v>84</v>
      </c>
      <c r="I10" s="27" t="s">
        <v>160</v>
      </c>
      <c r="J10" s="5"/>
    </row>
    <row r="11" spans="1:10">
      <c r="A11" s="4" t="s">
        <v>54</v>
      </c>
      <c r="B11" s="7">
        <v>174</v>
      </c>
      <c r="C11" s="7">
        <v>6.2</v>
      </c>
      <c r="D11" s="102" t="s">
        <v>102</v>
      </c>
      <c r="E11" s="7" t="s">
        <v>102</v>
      </c>
      <c r="F11" s="39">
        <f t="shared" si="0"/>
        <v>8.6719000000000004E-2</v>
      </c>
      <c r="G11" s="7">
        <v>86719</v>
      </c>
      <c r="H11" s="27" t="s">
        <v>87</v>
      </c>
      <c r="I11" s="5"/>
      <c r="J11" s="5"/>
    </row>
    <row r="12" spans="1:10">
      <c r="A12" s="4" t="s">
        <v>55</v>
      </c>
      <c r="B12" s="7">
        <v>1512</v>
      </c>
      <c r="C12" s="7">
        <v>1202</v>
      </c>
      <c r="D12" s="86">
        <f t="shared" si="1"/>
        <v>0.5</v>
      </c>
      <c r="E12" s="7">
        <v>500000</v>
      </c>
      <c r="F12" s="7" t="s">
        <v>102</v>
      </c>
      <c r="G12" s="7" t="s">
        <v>102</v>
      </c>
      <c r="H12" s="27" t="s">
        <v>88</v>
      </c>
      <c r="I12" s="5"/>
      <c r="J12" s="5"/>
    </row>
    <row r="13" spans="1:10">
      <c r="A13" s="4" t="s">
        <v>89</v>
      </c>
      <c r="B13" s="7">
        <v>-1913</v>
      </c>
      <c r="C13" s="7">
        <v>826</v>
      </c>
      <c r="D13" s="86">
        <f t="shared" si="1"/>
        <v>4.76</v>
      </c>
      <c r="E13" s="7">
        <v>4760000</v>
      </c>
      <c r="F13" s="39">
        <f t="shared" si="0"/>
        <v>0.38231100000000001</v>
      </c>
      <c r="G13" s="7">
        <f>SUM(13,512+153305+228481)</f>
        <v>382311</v>
      </c>
      <c r="H13" s="27" t="s">
        <v>90</v>
      </c>
      <c r="I13" s="27" t="s">
        <v>161</v>
      </c>
      <c r="J13" s="5" t="s">
        <v>91</v>
      </c>
    </row>
    <row r="14" spans="1:10">
      <c r="A14" s="4" t="s">
        <v>56</v>
      </c>
      <c r="B14" s="7">
        <v>60.9</v>
      </c>
      <c r="C14" s="7">
        <v>41.2</v>
      </c>
      <c r="D14" s="86">
        <f>E14/1000000</f>
        <v>0.05</v>
      </c>
      <c r="E14" s="7">
        <v>50000</v>
      </c>
      <c r="F14" s="7" t="s">
        <v>102</v>
      </c>
      <c r="G14" s="7" t="s">
        <v>102</v>
      </c>
      <c r="H14" s="27" t="s">
        <v>92</v>
      </c>
      <c r="I14" s="27" t="s">
        <v>163</v>
      </c>
      <c r="J14" s="5"/>
    </row>
    <row r="15" spans="1:10">
      <c r="A15" s="4" t="s">
        <v>57</v>
      </c>
      <c r="B15" s="7">
        <v>93.8</v>
      </c>
      <c r="C15" s="7">
        <v>101.1</v>
      </c>
      <c r="D15" s="86">
        <f t="shared" si="1"/>
        <v>0.16</v>
      </c>
      <c r="E15" s="7">
        <v>160000</v>
      </c>
      <c r="F15" s="39">
        <f t="shared" si="0"/>
        <v>2.8506E-2</v>
      </c>
      <c r="G15" s="7">
        <v>28506</v>
      </c>
      <c r="H15" s="27" t="s">
        <v>93</v>
      </c>
      <c r="I15" s="27" t="s">
        <v>162</v>
      </c>
      <c r="J15" s="5"/>
    </row>
    <row r="16" spans="1:10">
      <c r="A16" s="4" t="s">
        <v>58</v>
      </c>
      <c r="B16" s="7">
        <v>299</v>
      </c>
      <c r="C16" s="7">
        <v>11.5</v>
      </c>
      <c r="D16" s="86">
        <f t="shared" si="1"/>
        <v>1.19</v>
      </c>
      <c r="E16" s="7">
        <v>1190000</v>
      </c>
      <c r="F16" s="39">
        <f t="shared" si="0"/>
        <v>0.39441199999999998</v>
      </c>
      <c r="G16" s="7">
        <v>394412</v>
      </c>
      <c r="H16" s="27" t="s">
        <v>94</v>
      </c>
      <c r="I16" s="27" t="s">
        <v>164</v>
      </c>
      <c r="J16" s="5"/>
    </row>
    <row r="17" spans="1:10">
      <c r="A17" s="4" t="s">
        <v>95</v>
      </c>
      <c r="B17" s="7">
        <v>37.700000000000003</v>
      </c>
      <c r="C17" s="7">
        <v>443.67</v>
      </c>
      <c r="D17" s="86">
        <f t="shared" si="1"/>
        <v>0.25981599999999999</v>
      </c>
      <c r="E17" s="7">
        <f>SUM(219816+40000)</f>
        <v>259816</v>
      </c>
      <c r="F17" s="7" t="s">
        <v>102</v>
      </c>
      <c r="G17" s="7" t="s">
        <v>102</v>
      </c>
      <c r="H17" s="27" t="s">
        <v>97</v>
      </c>
      <c r="I17" s="27" t="s">
        <v>166</v>
      </c>
      <c r="J17" s="5" t="s">
        <v>165</v>
      </c>
    </row>
    <row r="18" spans="1:10">
      <c r="A18" s="4" t="s">
        <v>98</v>
      </c>
      <c r="B18" s="7">
        <v>2.6</v>
      </c>
      <c r="C18" s="7">
        <v>4.7519999999999998</v>
      </c>
      <c r="D18" s="102" t="s">
        <v>102</v>
      </c>
      <c r="E18" s="7" t="s">
        <v>102</v>
      </c>
      <c r="F18" s="7" t="s">
        <v>102</v>
      </c>
      <c r="G18" s="7" t="s">
        <v>102</v>
      </c>
      <c r="H18" s="27" t="s">
        <v>96</v>
      </c>
      <c r="I18" s="5"/>
      <c r="J18" s="5"/>
    </row>
    <row r="19" spans="1:10">
      <c r="A19" s="4" t="s">
        <v>59</v>
      </c>
      <c r="B19" s="7">
        <v>-13.24</v>
      </c>
      <c r="C19" s="7">
        <v>14.65</v>
      </c>
      <c r="D19" s="102" t="s">
        <v>102</v>
      </c>
      <c r="E19" s="7" t="s">
        <v>102</v>
      </c>
      <c r="F19" s="39">
        <f t="shared" si="0"/>
        <v>2.6670000000000001E-3</v>
      </c>
      <c r="G19" s="7">
        <v>2667</v>
      </c>
      <c r="H19" s="27" t="s">
        <v>99</v>
      </c>
      <c r="I19" s="27" t="s">
        <v>167</v>
      </c>
      <c r="J19" s="5"/>
    </row>
    <row r="20" spans="1:10">
      <c r="A20" s="4" t="s">
        <v>60</v>
      </c>
      <c r="B20" s="7">
        <v>366.9</v>
      </c>
      <c r="C20" s="7">
        <v>33.582999999999998</v>
      </c>
      <c r="D20" s="39">
        <f t="shared" si="1"/>
        <v>0.77</v>
      </c>
      <c r="E20" s="7">
        <v>770000</v>
      </c>
      <c r="F20" s="39">
        <f t="shared" si="0"/>
        <v>0.33444000000000002</v>
      </c>
      <c r="G20" s="7">
        <v>334440</v>
      </c>
      <c r="H20" s="27" t="s">
        <v>100</v>
      </c>
      <c r="I20" s="27" t="s">
        <v>168</v>
      </c>
      <c r="J20" s="5"/>
    </row>
    <row r="21" spans="1:10">
      <c r="A21" s="4" t="s">
        <v>61</v>
      </c>
      <c r="B21" s="7">
        <v>190.934</v>
      </c>
      <c r="C21" s="7">
        <v>15.090999999999999</v>
      </c>
      <c r="D21" s="39">
        <f t="shared" si="1"/>
        <v>0.31</v>
      </c>
      <c r="E21" s="7">
        <v>310000</v>
      </c>
      <c r="F21" s="39">
        <f t="shared" si="0"/>
        <v>2.8000000000000001E-2</v>
      </c>
      <c r="G21" s="7">
        <v>28000</v>
      </c>
      <c r="H21" s="27" t="s">
        <v>101</v>
      </c>
      <c r="I21" s="27" t="s">
        <v>169</v>
      </c>
      <c r="J21" s="5"/>
    </row>
    <row r="22" spans="1:10">
      <c r="A22" s="4" t="s">
        <v>62</v>
      </c>
      <c r="B22" s="7">
        <v>582</v>
      </c>
      <c r="C22" s="7">
        <v>230</v>
      </c>
      <c r="D22" s="39">
        <f t="shared" si="1"/>
        <v>1.75</v>
      </c>
      <c r="E22" s="7">
        <v>1750000</v>
      </c>
      <c r="F22" s="39">
        <f t="shared" si="0"/>
        <v>0.33892</v>
      </c>
      <c r="G22" s="7">
        <v>338920</v>
      </c>
      <c r="H22" s="5"/>
      <c r="I22" s="27" t="s">
        <v>170</v>
      </c>
      <c r="J22" s="5"/>
    </row>
    <row r="23" spans="1:10">
      <c r="A23" s="4" t="s">
        <v>63</v>
      </c>
      <c r="B23" s="7" t="s">
        <v>102</v>
      </c>
      <c r="C23" s="7" t="s">
        <v>102</v>
      </c>
      <c r="D23" s="7" t="s">
        <v>102</v>
      </c>
      <c r="E23" s="7" t="s">
        <v>102</v>
      </c>
      <c r="F23" s="7" t="s">
        <v>102</v>
      </c>
      <c r="G23" s="7" t="s">
        <v>102</v>
      </c>
      <c r="H23" s="5"/>
      <c r="I23" s="5"/>
      <c r="J23" s="5"/>
    </row>
    <row r="24" spans="1:10">
      <c r="A24" s="4" t="s">
        <v>64</v>
      </c>
      <c r="B24" s="7">
        <v>387</v>
      </c>
      <c r="C24" s="7">
        <v>29</v>
      </c>
      <c r="D24" s="7" t="s">
        <v>102</v>
      </c>
      <c r="E24" s="7" t="s">
        <v>102</v>
      </c>
      <c r="F24" s="7" t="s">
        <v>102</v>
      </c>
      <c r="G24" s="7" t="s">
        <v>102</v>
      </c>
      <c r="H24" s="27" t="s">
        <v>103</v>
      </c>
      <c r="I24" s="5"/>
      <c r="J24" s="5"/>
    </row>
    <row r="25" spans="1:10">
      <c r="A25" s="4" t="s">
        <v>65</v>
      </c>
      <c r="B25" s="7">
        <v>2268</v>
      </c>
      <c r="C25" s="7">
        <v>1315</v>
      </c>
      <c r="D25" s="101">
        <v>12.72</v>
      </c>
      <c r="E25" s="7">
        <v>412500</v>
      </c>
      <c r="F25" s="39">
        <v>0.5</v>
      </c>
      <c r="G25" s="7">
        <v>12720000</v>
      </c>
      <c r="H25" s="27" t="s">
        <v>104</v>
      </c>
      <c r="I25" s="27" t="s">
        <v>171</v>
      </c>
      <c r="J25" s="5"/>
    </row>
    <row r="26" spans="1:10">
      <c r="A26" s="4" t="s">
        <v>66</v>
      </c>
      <c r="B26" s="7" t="s">
        <v>102</v>
      </c>
      <c r="C26" s="7" t="s">
        <v>102</v>
      </c>
      <c r="D26" s="39">
        <f t="shared" si="1"/>
        <v>0.36</v>
      </c>
      <c r="E26" s="7">
        <v>360000</v>
      </c>
      <c r="F26" s="7" t="s">
        <v>102</v>
      </c>
      <c r="G26" s="7" t="s">
        <v>102</v>
      </c>
      <c r="H26" s="5"/>
      <c r="I26" s="27" t="s">
        <v>172</v>
      </c>
      <c r="J26" s="5"/>
    </row>
    <row r="27" spans="1:10">
      <c r="A27" s="4" t="s">
        <v>105</v>
      </c>
      <c r="B27" s="7">
        <v>109.97499999999999</v>
      </c>
      <c r="C27" s="7">
        <v>76.39</v>
      </c>
      <c r="D27" s="7" t="s">
        <v>102</v>
      </c>
      <c r="E27" s="7" t="s">
        <v>102</v>
      </c>
      <c r="F27" s="7" t="s">
        <v>102</v>
      </c>
      <c r="G27" s="7" t="s">
        <v>102</v>
      </c>
      <c r="H27" s="27" t="s">
        <v>106</v>
      </c>
      <c r="I27" s="5"/>
      <c r="J27" s="5"/>
    </row>
    <row r="28" spans="1:10">
      <c r="A28" s="4" t="s">
        <v>67</v>
      </c>
      <c r="B28" s="7" t="s">
        <v>102</v>
      </c>
      <c r="C28" s="7" t="s">
        <v>102</v>
      </c>
      <c r="D28" s="7" t="s">
        <v>102</v>
      </c>
      <c r="E28" s="7" t="s">
        <v>102</v>
      </c>
      <c r="F28" s="7" t="s">
        <v>102</v>
      </c>
      <c r="G28" s="7" t="s">
        <v>102</v>
      </c>
      <c r="H28" s="5"/>
      <c r="I28" s="5"/>
      <c r="J28" s="5"/>
    </row>
    <row r="29" spans="1:10">
      <c r="A29" s="4" t="s">
        <v>107</v>
      </c>
      <c r="B29" s="7">
        <v>512.79999999999995</v>
      </c>
      <c r="C29" s="7">
        <v>14.1</v>
      </c>
      <c r="D29" s="39">
        <f t="shared" si="1"/>
        <v>0.93</v>
      </c>
      <c r="E29" s="7">
        <v>930000</v>
      </c>
      <c r="F29" s="7" t="s">
        <v>102</v>
      </c>
      <c r="G29" s="7" t="s">
        <v>102</v>
      </c>
      <c r="H29" s="27" t="s">
        <v>108</v>
      </c>
      <c r="I29" s="5"/>
      <c r="J29" s="5"/>
    </row>
    <row r="30" spans="1:10">
      <c r="A30" s="6" t="s">
        <v>174</v>
      </c>
      <c r="B30" s="34">
        <f>SUM(B2:B29)</f>
        <v>12031.569000000001</v>
      </c>
      <c r="C30" s="34">
        <f>SUM(C2:C29)</f>
        <v>9153.4359999999997</v>
      </c>
      <c r="D30" s="42">
        <f t="shared" si="1"/>
        <v>37.641907000000003</v>
      </c>
      <c r="E30" s="43">
        <f>SUM(E2:E29)</f>
        <v>37641907</v>
      </c>
      <c r="F30" s="43">
        <f>SUM(F2:F29)</f>
        <v>6.6450969999999998</v>
      </c>
      <c r="G30" s="44">
        <f>SUM(G2:G29)</f>
        <v>18865097</v>
      </c>
      <c r="H30" s="5"/>
      <c r="I30" s="5"/>
      <c r="J30" s="5"/>
    </row>
    <row r="31" spans="1:10">
      <c r="A31" s="1">
        <f>COUNTA(A2:A29)</f>
        <v>28</v>
      </c>
    </row>
  </sheetData>
  <hyperlinks>
    <hyperlink ref="H2" r:id="rId1" display="http://www.sec.gov/cgi-bin/viewer?action=view&amp;cik=1031296&amp;accession_number=0001031296-12-000012&amp;xbrl_type=v"/>
    <hyperlink ref="H3" r:id="rId2" display="http://www.sec.gov/cgi-bin/viewer?action=view&amp;cik=4904&amp;accession_number=0000004904-12-000013&amp;xbrl_type=v"/>
    <hyperlink ref="H4" r:id="rId3" display="http://www.sec.gov/cgi-bin/viewer?action=view&amp;cik=1002910&amp;accession_number=0001193125-12-085489&amp;xbrl_type=v"/>
    <hyperlink ref="H6" r:id="rId4" display="http://www.sec.gov/cgi-bin/viewer?action=view&amp;cik=27430&amp;accession_number=0001104659-12-022046&amp;xbrl_type=v"/>
    <hyperlink ref="H5" r:id="rId5"/>
    <hyperlink ref="H7" r:id="rId6"/>
    <hyperlink ref="H9" r:id="rId7" display="http://www.sec.gov/cgi-bin/viewer?action=view&amp;cik=1326160&amp;accession_number=0001193125-12-085533&amp;xbrl_type=v"/>
    <hyperlink ref="H10" r:id="rId8"/>
    <hyperlink ref="H8" r:id="rId9"/>
    <hyperlink ref="H11" r:id="rId10"/>
    <hyperlink ref="H12" r:id="rId11" display="http://www.sec.gov/cgi-bin/viewer?action=view&amp;cik=1518339&amp;accession_number=0000922224-12-000023&amp;xbrl_type=v"/>
    <hyperlink ref="H13" r:id="rId12" display="http://www.sec.gov/cgi-bin/viewer?action=view&amp;cik=1023291&amp;accession_number=0001023291-12-000004&amp;xbrl_type=v"/>
    <hyperlink ref="H14" r:id="rId13" display="http://www.sec.gov/cgi-bin/viewer?action=view&amp;cik=61339&amp;accession_number=0001161728-12-000004&amp;xbrl_type=v"/>
    <hyperlink ref="H15" r:id="rId14" display="http://www.sec.gov/cgi-bin/viewer?action=view&amp;cik=66756&amp;accession_number=0000066756-12-000026&amp;xbrl_type=v"/>
    <hyperlink ref="H16" r:id="rId15" display="http://www.sec.gov/cgi-bin/viewer?action=view&amp;cik=1111711&amp;accession_number=0001193125-12-077712&amp;xbrl_type=v"/>
    <hyperlink ref="H18" r:id="rId16"/>
    <hyperlink ref="H17" r:id="rId17"/>
    <hyperlink ref="H19" r:id="rId18" display="http://www.sec.gov/cgi-bin/viewer?action=view&amp;cik=1466593&amp;accession_number=0001157523-12-001147&amp;xbrl_type=v"/>
    <hyperlink ref="H20" r:id="rId19" display="http://www.sec.gov/cgi-bin/viewer?action=view&amp;cik=764622&amp;accession_number=0001104659-12-012301&amp;xbrl_type=v"/>
    <hyperlink ref="H21" r:id="rId20" display="http://www.sec.gov/cgi-bin/viewer?action=view&amp;cik=1094093&amp;accession_number=0001094093-12-000046&amp;xbrl_type=v"/>
    <hyperlink ref="H24" r:id="rId21" display="http://www.sec.gov/cgi-bin/viewer?action=view&amp;cik=91882&amp;accession_number=0001104659-12-014455&amp;xbrl_type=v"/>
    <hyperlink ref="H25" r:id="rId22"/>
    <hyperlink ref="H27" r:id="rId23" display="http://www.sec.gov/cgi-bin/viewer?action=view&amp;cik=100122&amp;accession_number=0001193125-12-082165&amp;xbrl_type=v"/>
    <hyperlink ref="H29" r:id="rId24"/>
    <hyperlink ref="I2" r:id="rId25"/>
    <hyperlink ref="I3" r:id="rId26"/>
    <hyperlink ref="I4" r:id="rId27"/>
    <hyperlink ref="I5" r:id="rId28"/>
    <hyperlink ref="I8" r:id="rId29"/>
    <hyperlink ref="I9" r:id="rId30"/>
    <hyperlink ref="I10" r:id="rId31"/>
    <hyperlink ref="I13" r:id="rId32"/>
    <hyperlink ref="I15" r:id="rId33"/>
    <hyperlink ref="I14" r:id="rId34"/>
    <hyperlink ref="I16" r:id="rId35"/>
    <hyperlink ref="I17" r:id="rId36"/>
    <hyperlink ref="I19" r:id="rId37"/>
    <hyperlink ref="I20" r:id="rId38"/>
    <hyperlink ref="I21" r:id="rId39"/>
    <hyperlink ref="I22" r:id="rId40"/>
    <hyperlink ref="I25" r:id="rId41"/>
    <hyperlink ref="I26" r:id="rId42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="80" zoomScaleNormal="80" zoomScalePageLayoutView="80" workbookViewId="0">
      <selection activeCell="A5" sqref="A5:A13"/>
    </sheetView>
  </sheetViews>
  <sheetFormatPr baseColWidth="10" defaultColWidth="8.83203125" defaultRowHeight="13" x14ac:dyDescent="0"/>
  <cols>
    <col min="1" max="1" width="21.6640625" style="5" customWidth="1"/>
    <col min="2" max="7" width="17.1640625" style="5" customWidth="1"/>
    <col min="8" max="16384" width="8.83203125" style="5"/>
  </cols>
  <sheetData>
    <row r="1" spans="1:7">
      <c r="A1" s="5" t="s">
        <v>109</v>
      </c>
    </row>
    <row r="2" spans="1:7">
      <c r="A2" s="27" t="s">
        <v>146</v>
      </c>
    </row>
    <row r="3" spans="1:7" ht="9" customHeight="1">
      <c r="A3" s="27"/>
    </row>
    <row r="4" spans="1:7" ht="48.75" customHeight="1">
      <c r="A4" s="4"/>
      <c r="B4" s="4" t="s">
        <v>72</v>
      </c>
      <c r="C4" s="4" t="s">
        <v>74</v>
      </c>
      <c r="D4" s="4" t="s">
        <v>178</v>
      </c>
      <c r="E4" s="4" t="s">
        <v>177</v>
      </c>
      <c r="F4" s="28" t="s">
        <v>71</v>
      </c>
      <c r="G4" s="28" t="s">
        <v>68</v>
      </c>
    </row>
    <row r="5" spans="1:7">
      <c r="A5" s="4" t="s">
        <v>110</v>
      </c>
      <c r="B5" s="45">
        <v>0.56999999999999995</v>
      </c>
      <c r="C5" s="46">
        <v>1939</v>
      </c>
      <c r="D5" s="29">
        <v>2.89</v>
      </c>
      <c r="E5" s="29">
        <f>36117/1000000</f>
        <v>3.6117000000000003E-2</v>
      </c>
      <c r="F5" s="27" t="s">
        <v>179</v>
      </c>
      <c r="G5" s="30"/>
    </row>
    <row r="6" spans="1:7" ht="39">
      <c r="A6" s="4" t="s">
        <v>111</v>
      </c>
      <c r="B6" s="25">
        <v>15280.944300000001</v>
      </c>
      <c r="C6" s="26">
        <v>597931.12510000006</v>
      </c>
      <c r="D6" s="29">
        <f>3370000/1000000</f>
        <v>3.37</v>
      </c>
      <c r="E6" s="29" t="s">
        <v>102</v>
      </c>
      <c r="F6" s="31" t="s">
        <v>175</v>
      </c>
      <c r="G6" s="30" t="s">
        <v>176</v>
      </c>
    </row>
    <row r="7" spans="1:7" ht="26">
      <c r="A7" s="6" t="s">
        <v>181</v>
      </c>
      <c r="B7" s="32">
        <v>1949</v>
      </c>
      <c r="C7" s="32">
        <v>221</v>
      </c>
      <c r="D7" s="32">
        <f>10394591/1000000</f>
        <v>10.394591</v>
      </c>
      <c r="E7" s="29">
        <v>0.86</v>
      </c>
      <c r="F7" s="30"/>
      <c r="G7" s="30"/>
    </row>
    <row r="8" spans="1:7">
      <c r="A8" s="4" t="s">
        <v>112</v>
      </c>
      <c r="B8" s="105">
        <v>526</v>
      </c>
      <c r="C8" s="105">
        <v>225</v>
      </c>
      <c r="D8" s="105">
        <v>1.81</v>
      </c>
      <c r="E8" s="29">
        <v>0.26</v>
      </c>
      <c r="F8" s="30"/>
      <c r="G8" s="30"/>
    </row>
    <row r="9" spans="1:7">
      <c r="A9" s="4" t="s">
        <v>113</v>
      </c>
      <c r="B9" s="32">
        <v>193.2</v>
      </c>
      <c r="C9" s="32">
        <v>32.200000000000003</v>
      </c>
      <c r="D9" s="29"/>
      <c r="E9" s="32">
        <v>0.05</v>
      </c>
      <c r="F9" s="30"/>
      <c r="G9" s="30"/>
    </row>
    <row r="10" spans="1:7">
      <c r="A10" s="4" t="s">
        <v>114</v>
      </c>
      <c r="B10" s="33">
        <v>1714</v>
      </c>
      <c r="C10" s="32">
        <v>2110</v>
      </c>
      <c r="D10" s="29">
        <v>6.34</v>
      </c>
      <c r="E10" s="29">
        <v>0.76</v>
      </c>
      <c r="F10" s="30"/>
      <c r="G10" s="30"/>
    </row>
    <row r="11" spans="1:7">
      <c r="A11" s="6" t="s">
        <v>180</v>
      </c>
      <c r="B11" s="7">
        <v>869</v>
      </c>
      <c r="C11" s="7">
        <v>202</v>
      </c>
      <c r="D11" s="39">
        <v>2.3650000000000002</v>
      </c>
      <c r="E11" s="39">
        <v>1.0333639999999999</v>
      </c>
      <c r="F11" s="39"/>
      <c r="G11" s="30"/>
    </row>
    <row r="12" spans="1:7" ht="26">
      <c r="A12" s="4" t="s">
        <v>116</v>
      </c>
      <c r="B12" s="32">
        <v>1512</v>
      </c>
      <c r="C12" s="32">
        <v>1202</v>
      </c>
      <c r="D12" s="29">
        <v>0.5</v>
      </c>
      <c r="E12" s="29" t="s">
        <v>102</v>
      </c>
      <c r="F12" s="30"/>
      <c r="G12" s="30"/>
    </row>
    <row r="13" spans="1:7" ht="26">
      <c r="A13" s="4" t="s">
        <v>117</v>
      </c>
      <c r="B13" s="29" t="s">
        <v>102</v>
      </c>
      <c r="C13" s="29" t="s">
        <v>102</v>
      </c>
      <c r="D13" s="29" t="s">
        <v>102</v>
      </c>
      <c r="E13" s="29" t="s">
        <v>102</v>
      </c>
      <c r="F13" s="30"/>
      <c r="G13" s="30"/>
    </row>
    <row r="14" spans="1:7">
      <c r="A14" s="10" t="s">
        <v>118</v>
      </c>
      <c r="B14" s="34">
        <f>SUM(B5:B13)</f>
        <v>22044.714300000003</v>
      </c>
      <c r="C14" s="34">
        <f>SUM(C5:C13)</f>
        <v>603862.32510000002</v>
      </c>
      <c r="D14" s="35">
        <f>SUM(D5:D13)</f>
        <v>27.669590999999997</v>
      </c>
      <c r="E14" s="104">
        <f>SUM(E5:E13)</f>
        <v>2.9994810000000003</v>
      </c>
    </row>
    <row r="15" spans="1:7">
      <c r="A15" s="36" t="s">
        <v>182</v>
      </c>
    </row>
    <row r="16" spans="1:7">
      <c r="A16" s="5">
        <v>27</v>
      </c>
    </row>
  </sheetData>
  <hyperlinks>
    <hyperlink ref="A2" r:id="rId1"/>
    <hyperlink ref="F6" r:id="rId2"/>
    <hyperlink ref="F5" r:id="rId3"/>
  </hyperlink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80" zoomScaleNormal="80" zoomScalePageLayoutView="80" workbookViewId="0">
      <selection activeCell="A3" sqref="A3:A25"/>
    </sheetView>
  </sheetViews>
  <sheetFormatPr baseColWidth="10" defaultColWidth="8.83203125" defaultRowHeight="14" x14ac:dyDescent="0"/>
  <cols>
    <col min="1" max="1" width="26.1640625" customWidth="1"/>
    <col min="2" max="2" width="17.83203125" style="3" customWidth="1"/>
    <col min="3" max="3" width="16.33203125" customWidth="1"/>
    <col min="4" max="4" width="26.1640625" customWidth="1"/>
    <col min="5" max="5" width="26.1640625" style="3" customWidth="1"/>
    <col min="6" max="6" width="26.1640625" style="51" customWidth="1"/>
  </cols>
  <sheetData>
    <row r="1" spans="1:7" ht="15" customHeight="1">
      <c r="A1" s="157" t="s">
        <v>119</v>
      </c>
      <c r="B1" s="158"/>
      <c r="C1" s="158"/>
      <c r="D1" s="158"/>
      <c r="E1" s="158"/>
      <c r="F1" s="158"/>
      <c r="G1" s="158"/>
    </row>
    <row r="2" spans="1:7" ht="82.5" customHeight="1">
      <c r="A2" s="10" t="s">
        <v>120</v>
      </c>
      <c r="B2" s="10" t="s">
        <v>144</v>
      </c>
      <c r="C2" s="11" t="s">
        <v>145</v>
      </c>
      <c r="D2" s="6" t="s">
        <v>121</v>
      </c>
      <c r="E2" s="6" t="s">
        <v>173</v>
      </c>
      <c r="F2" s="52" t="s">
        <v>213</v>
      </c>
      <c r="G2" s="12" t="s">
        <v>147</v>
      </c>
    </row>
    <row r="3" spans="1:7">
      <c r="A3" s="22" t="s">
        <v>122</v>
      </c>
      <c r="B3" s="23">
        <v>389.35300000000001</v>
      </c>
      <c r="C3" s="24">
        <v>273.52800000000002</v>
      </c>
      <c r="D3" s="22" t="s">
        <v>123</v>
      </c>
      <c r="E3" s="57" t="s">
        <v>102</v>
      </c>
      <c r="F3" s="57" t="s">
        <v>102</v>
      </c>
      <c r="G3" s="9"/>
    </row>
    <row r="4" spans="1:7">
      <c r="A4" s="22" t="s">
        <v>124</v>
      </c>
      <c r="B4" s="47">
        <v>95.551000000000002</v>
      </c>
      <c r="C4" s="24">
        <v>585882</v>
      </c>
      <c r="D4" s="22" t="s">
        <v>123</v>
      </c>
      <c r="E4" s="58">
        <v>1.069124</v>
      </c>
      <c r="F4" s="58">
        <v>0.473806</v>
      </c>
      <c r="G4" s="9"/>
    </row>
    <row r="5" spans="1:7">
      <c r="A5" s="22" t="s">
        <v>125</v>
      </c>
      <c r="B5" s="47">
        <v>71.215000000000003</v>
      </c>
      <c r="C5" s="24">
        <v>138.149</v>
      </c>
      <c r="D5" s="22" t="s">
        <v>123</v>
      </c>
      <c r="E5" s="58">
        <v>1.47</v>
      </c>
      <c r="F5" s="58">
        <v>0.30778</v>
      </c>
      <c r="G5" s="9"/>
    </row>
    <row r="6" spans="1:7">
      <c r="A6" s="22" t="s">
        <v>126</v>
      </c>
      <c r="B6" s="47">
        <v>632.49699999999996</v>
      </c>
      <c r="C6" s="47">
        <v>375.73599999999999</v>
      </c>
      <c r="D6" s="22" t="s">
        <v>123</v>
      </c>
      <c r="E6" s="58">
        <v>3.25</v>
      </c>
      <c r="F6" s="58">
        <v>0.25653500000000001</v>
      </c>
      <c r="G6" s="9"/>
    </row>
    <row r="7" spans="1:7">
      <c r="A7" s="22" t="s">
        <v>127</v>
      </c>
      <c r="B7" s="47">
        <v>54.026000000000003</v>
      </c>
      <c r="C7" s="47">
        <v>214.922</v>
      </c>
      <c r="D7" s="22" t="s">
        <v>123</v>
      </c>
      <c r="E7" s="57" t="s">
        <v>102</v>
      </c>
      <c r="F7" s="57" t="s">
        <v>102</v>
      </c>
      <c r="G7" s="9"/>
    </row>
    <row r="8" spans="1:7">
      <c r="A8" s="22" t="s">
        <v>45</v>
      </c>
      <c r="B8" s="48">
        <v>0.94629999999999992</v>
      </c>
      <c r="C8" s="48">
        <v>0.79910000000000003</v>
      </c>
      <c r="D8" s="22" t="s">
        <v>123</v>
      </c>
      <c r="E8" s="58">
        <v>6.9443000000000001</v>
      </c>
      <c r="F8" s="58">
        <v>0.15753500000000001</v>
      </c>
      <c r="G8" s="9"/>
    </row>
    <row r="9" spans="1:7">
      <c r="A9" s="22" t="s">
        <v>128</v>
      </c>
      <c r="B9" s="48" t="s">
        <v>102</v>
      </c>
      <c r="C9" s="48" t="s">
        <v>102</v>
      </c>
      <c r="D9" s="22" t="s">
        <v>123</v>
      </c>
      <c r="E9" s="58">
        <v>0.01</v>
      </c>
      <c r="F9" s="57" t="s">
        <v>102</v>
      </c>
      <c r="G9" s="9"/>
    </row>
    <row r="10" spans="1:7">
      <c r="A10" s="19" t="s">
        <v>129</v>
      </c>
      <c r="B10" s="20">
        <v>378</v>
      </c>
      <c r="C10" s="21">
        <v>3057</v>
      </c>
      <c r="D10" s="19" t="s">
        <v>130</v>
      </c>
      <c r="E10" s="56">
        <v>2.78</v>
      </c>
      <c r="F10" s="56">
        <v>0.56353399999999998</v>
      </c>
      <c r="G10" s="67" t="s">
        <v>217</v>
      </c>
    </row>
    <row r="11" spans="1:7">
      <c r="A11" s="19" t="s">
        <v>131</v>
      </c>
      <c r="B11" s="20">
        <v>609.65599999999995</v>
      </c>
      <c r="C11" s="21">
        <v>288.32100000000003</v>
      </c>
      <c r="D11" s="19" t="s">
        <v>130</v>
      </c>
      <c r="E11" s="56">
        <v>0.04</v>
      </c>
      <c r="F11" s="56">
        <v>3.3543999999999997E-2</v>
      </c>
      <c r="G11" s="9"/>
    </row>
    <row r="12" spans="1:7">
      <c r="A12" s="59" t="s">
        <v>132</v>
      </c>
      <c r="B12" s="60">
        <v>2382</v>
      </c>
      <c r="C12" s="61">
        <v>10</v>
      </c>
      <c r="D12" s="59" t="s">
        <v>133</v>
      </c>
      <c r="E12" s="62" t="s">
        <v>102</v>
      </c>
      <c r="F12" s="63" t="s">
        <v>102</v>
      </c>
      <c r="G12" s="9"/>
    </row>
    <row r="13" spans="1:7">
      <c r="A13" s="59" t="s">
        <v>134</v>
      </c>
      <c r="B13" s="60">
        <v>1822</v>
      </c>
      <c r="C13" s="61">
        <v>783</v>
      </c>
      <c r="D13" s="59" t="s">
        <v>133</v>
      </c>
      <c r="E13" s="62">
        <v>4.3955159999999998</v>
      </c>
      <c r="F13" s="62">
        <v>1.546449</v>
      </c>
      <c r="G13" s="9"/>
    </row>
    <row r="14" spans="1:7">
      <c r="A14" s="59" t="s">
        <v>135</v>
      </c>
      <c r="B14" s="60">
        <v>1496</v>
      </c>
      <c r="C14" s="64">
        <v>276</v>
      </c>
      <c r="D14" s="59" t="s">
        <v>133</v>
      </c>
      <c r="E14" s="62">
        <v>6.37</v>
      </c>
      <c r="F14" s="62">
        <v>1.070649</v>
      </c>
      <c r="G14" s="9"/>
    </row>
    <row r="15" spans="1:7">
      <c r="A15" s="59" t="s">
        <v>136</v>
      </c>
      <c r="B15" s="60">
        <v>3292</v>
      </c>
      <c r="C15" s="64">
        <v>1217</v>
      </c>
      <c r="D15" s="59" t="s">
        <v>133</v>
      </c>
      <c r="E15" s="62">
        <v>6.1279570000000003</v>
      </c>
      <c r="F15" s="62">
        <v>1.4579120000000001</v>
      </c>
      <c r="G15" s="9"/>
    </row>
    <row r="16" spans="1:7">
      <c r="A16" s="13" t="s">
        <v>48</v>
      </c>
      <c r="B16" s="14">
        <v>526</v>
      </c>
      <c r="C16" s="14">
        <v>225</v>
      </c>
      <c r="D16" s="13" t="s">
        <v>137</v>
      </c>
      <c r="E16" s="65">
        <v>1.81</v>
      </c>
      <c r="F16" s="65">
        <v>0.26197699999999996</v>
      </c>
      <c r="G16" s="9"/>
    </row>
    <row r="17" spans="1:7">
      <c r="A17" s="13" t="s">
        <v>47</v>
      </c>
      <c r="B17" s="14">
        <v>1949</v>
      </c>
      <c r="C17" s="14">
        <v>221</v>
      </c>
      <c r="D17" s="13" t="s">
        <v>137</v>
      </c>
      <c r="E17" s="65">
        <v>10.394591</v>
      </c>
      <c r="F17" s="65">
        <v>0.85950700000000002</v>
      </c>
      <c r="G17" s="9"/>
    </row>
    <row r="18" spans="1:7">
      <c r="A18" s="13" t="s">
        <v>49</v>
      </c>
      <c r="B18" s="15">
        <v>467</v>
      </c>
      <c r="C18" s="16">
        <v>161</v>
      </c>
      <c r="D18" s="13" t="s">
        <v>137</v>
      </c>
      <c r="E18" s="65">
        <v>1.18</v>
      </c>
      <c r="F18" s="66">
        <v>0.18</v>
      </c>
      <c r="G18" s="9"/>
    </row>
    <row r="19" spans="1:7">
      <c r="A19" s="13" t="s">
        <v>138</v>
      </c>
      <c r="B19" s="15">
        <v>720</v>
      </c>
      <c r="C19" s="15">
        <v>68</v>
      </c>
      <c r="D19" s="13" t="s">
        <v>137</v>
      </c>
      <c r="E19" s="65">
        <v>1.75</v>
      </c>
      <c r="F19" s="65">
        <v>0.48099999999999998</v>
      </c>
      <c r="G19" s="9"/>
    </row>
    <row r="20" spans="1:7">
      <c r="A20" s="13" t="s">
        <v>139</v>
      </c>
      <c r="B20" s="14">
        <v>-1913</v>
      </c>
      <c r="C20" s="14">
        <v>826</v>
      </c>
      <c r="D20" s="13" t="s">
        <v>137</v>
      </c>
      <c r="E20" s="65">
        <v>4.76</v>
      </c>
      <c r="F20" s="65">
        <v>0.153305</v>
      </c>
      <c r="G20" s="9"/>
    </row>
    <row r="21" spans="1:7">
      <c r="A21" s="13" t="s">
        <v>115</v>
      </c>
      <c r="B21" s="17" t="s">
        <v>211</v>
      </c>
      <c r="C21" s="17" t="s">
        <v>212</v>
      </c>
      <c r="D21" s="13" t="s">
        <v>137</v>
      </c>
      <c r="E21" s="66">
        <v>2.37</v>
      </c>
      <c r="F21" s="65">
        <v>1.0300000000000001E-3</v>
      </c>
      <c r="G21" s="9"/>
    </row>
    <row r="22" spans="1:7">
      <c r="A22" s="13" t="s">
        <v>140</v>
      </c>
      <c r="B22" s="14">
        <v>1512</v>
      </c>
      <c r="C22" s="14">
        <v>1202</v>
      </c>
      <c r="D22" s="13" t="s">
        <v>137</v>
      </c>
      <c r="E22" s="65">
        <v>0.5</v>
      </c>
      <c r="F22" s="66" t="s">
        <v>102</v>
      </c>
      <c r="G22" s="9"/>
    </row>
    <row r="23" spans="1:7">
      <c r="A23" s="13" t="s">
        <v>141</v>
      </c>
      <c r="B23" s="14">
        <v>37.700000000000003</v>
      </c>
      <c r="C23" s="14">
        <v>443.67</v>
      </c>
      <c r="D23" s="18" t="s">
        <v>137</v>
      </c>
      <c r="E23" s="65">
        <v>0.21981600000000001</v>
      </c>
      <c r="F23" s="66" t="s">
        <v>102</v>
      </c>
      <c r="G23" s="9"/>
    </row>
    <row r="24" spans="1:7">
      <c r="A24" s="13" t="s">
        <v>142</v>
      </c>
      <c r="B24" s="14">
        <v>1137</v>
      </c>
      <c r="C24" s="14">
        <v>2268</v>
      </c>
      <c r="D24" s="13" t="s">
        <v>137</v>
      </c>
      <c r="E24" s="65">
        <v>12.72</v>
      </c>
      <c r="F24" s="65">
        <v>0.41249999999999998</v>
      </c>
      <c r="G24" s="9"/>
    </row>
    <row r="25" spans="1:7">
      <c r="A25" s="13" t="s">
        <v>143</v>
      </c>
      <c r="B25" s="14" t="s">
        <v>102</v>
      </c>
      <c r="C25" s="14" t="s">
        <v>102</v>
      </c>
      <c r="D25" s="13" t="s">
        <v>137</v>
      </c>
      <c r="E25" s="14" t="s">
        <v>102</v>
      </c>
      <c r="F25" s="66" t="s">
        <v>102</v>
      </c>
      <c r="G25" s="9"/>
    </row>
    <row r="26" spans="1:7">
      <c r="A26" s="10" t="s">
        <v>118</v>
      </c>
      <c r="B26" s="49">
        <f>SUM(B3:B25)</f>
        <v>15658.944300000001</v>
      </c>
      <c r="C26" s="50">
        <v>597931.12510000006</v>
      </c>
      <c r="D26" s="6"/>
      <c r="E26" s="54">
        <f>SUM(E4:E25)</f>
        <v>68.161304000000001</v>
      </c>
      <c r="F26" s="55">
        <f>SUM(F4:F25)</f>
        <v>8.2170629999999996</v>
      </c>
      <c r="G26" s="9"/>
    </row>
    <row r="27" spans="1:7">
      <c r="A27">
        <f>COUNTA(A3:A25)</f>
        <v>23</v>
      </c>
      <c r="E27" s="53"/>
      <c r="F27" s="53"/>
    </row>
  </sheetData>
  <mergeCells count="1">
    <mergeCell ref="A1:G1"/>
  </mergeCells>
  <hyperlinks>
    <hyperlink ref="G10" r:id="rId1"/>
  </hyperlink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="90" zoomScaleNormal="90" zoomScalePageLayoutView="90" workbookViewId="0">
      <selection activeCell="F24" sqref="F24"/>
    </sheetView>
  </sheetViews>
  <sheetFormatPr baseColWidth="10" defaultColWidth="8.83203125" defaultRowHeight="14" x14ac:dyDescent="0"/>
  <cols>
    <col min="1" max="1" width="25.83203125" customWidth="1"/>
    <col min="2" max="4" width="12.5" customWidth="1"/>
    <col min="5" max="5" width="16.5" customWidth="1"/>
  </cols>
  <sheetData>
    <row r="1" spans="1:6">
      <c r="A1" t="s">
        <v>221</v>
      </c>
    </row>
    <row r="3" spans="1:6">
      <c r="A3" s="68"/>
      <c r="B3" s="68"/>
      <c r="C3" s="68"/>
      <c r="D3" s="68"/>
      <c r="E3" s="68"/>
    </row>
    <row r="4" spans="1:6">
      <c r="A4" s="159" t="s">
        <v>222</v>
      </c>
      <c r="B4" s="159"/>
      <c r="C4" s="159"/>
      <c r="D4" s="159"/>
      <c r="E4" s="159"/>
    </row>
    <row r="5" spans="1:6" s="1" customFormat="1" ht="76.5" customHeight="1">
      <c r="A5" s="74" t="s">
        <v>223</v>
      </c>
      <c r="B5" s="75" t="s">
        <v>224</v>
      </c>
      <c r="C5" s="76" t="s">
        <v>225</v>
      </c>
      <c r="D5" s="98" t="s">
        <v>226</v>
      </c>
      <c r="E5" s="10" t="s">
        <v>220</v>
      </c>
      <c r="F5" s="69"/>
    </row>
    <row r="6" spans="1:6" ht="16.5" customHeight="1">
      <c r="A6" s="77" t="s">
        <v>227</v>
      </c>
      <c r="B6" s="78">
        <v>-686</v>
      </c>
      <c r="C6" s="79">
        <v>84</v>
      </c>
      <c r="D6" s="70"/>
      <c r="E6" s="70"/>
      <c r="F6" s="69"/>
    </row>
    <row r="7" spans="1:6" ht="16.5" customHeight="1">
      <c r="A7" s="77" t="s">
        <v>185</v>
      </c>
      <c r="B7" s="78">
        <v>1367.4390000000001</v>
      </c>
      <c r="C7" s="80">
        <v>6.9443799999999998</v>
      </c>
      <c r="D7" s="81">
        <v>0.221</v>
      </c>
      <c r="E7" s="81">
        <v>1949</v>
      </c>
      <c r="F7" s="69"/>
    </row>
    <row r="8" spans="1:6" ht="16.5" customHeight="1">
      <c r="A8" s="77" t="s">
        <v>228</v>
      </c>
      <c r="B8" s="78">
        <v>51.006</v>
      </c>
      <c r="C8" s="80">
        <v>1.571</v>
      </c>
      <c r="D8" s="82">
        <v>68</v>
      </c>
      <c r="E8" s="82">
        <v>720</v>
      </c>
      <c r="F8" s="69"/>
    </row>
    <row r="9" spans="1:6" ht="16.5" customHeight="1">
      <c r="A9" s="83" t="s">
        <v>229</v>
      </c>
      <c r="B9" s="84">
        <v>89.900999999999996</v>
      </c>
      <c r="C9" s="80">
        <v>0.65</v>
      </c>
      <c r="D9" s="82" t="s">
        <v>102</v>
      </c>
      <c r="E9" s="82" t="s">
        <v>102</v>
      </c>
      <c r="F9" s="69"/>
    </row>
    <row r="10" spans="1:6" ht="16.5" customHeight="1">
      <c r="A10" s="83" t="s">
        <v>230</v>
      </c>
      <c r="B10" s="85">
        <v>493</v>
      </c>
      <c r="C10" s="85">
        <v>1668</v>
      </c>
      <c r="D10" s="86">
        <v>0.88</v>
      </c>
      <c r="E10" s="86">
        <v>0.18299099999999999</v>
      </c>
      <c r="F10" s="69"/>
    </row>
    <row r="11" spans="1:6" ht="16.5" customHeight="1">
      <c r="A11" s="83" t="s">
        <v>47</v>
      </c>
      <c r="B11" s="85">
        <v>1949</v>
      </c>
      <c r="C11" s="87">
        <v>0.221</v>
      </c>
      <c r="D11" s="86">
        <v>10.394591</v>
      </c>
      <c r="E11" s="86">
        <v>0.85950700000000002</v>
      </c>
      <c r="F11" s="69"/>
    </row>
    <row r="12" spans="1:6" ht="16.5" customHeight="1">
      <c r="A12" s="83" t="s">
        <v>231</v>
      </c>
      <c r="B12" s="88">
        <v>125.9</v>
      </c>
      <c r="C12" s="87">
        <v>5.5</v>
      </c>
      <c r="D12" s="82"/>
      <c r="E12" s="82"/>
      <c r="F12" s="69"/>
    </row>
    <row r="13" spans="1:6" ht="16.5" customHeight="1">
      <c r="A13" s="83" t="s">
        <v>65</v>
      </c>
      <c r="B13" s="88">
        <v>2268</v>
      </c>
      <c r="C13" s="87">
        <v>1315</v>
      </c>
      <c r="D13" s="86">
        <v>0.41249999999999998</v>
      </c>
      <c r="E13" s="86">
        <v>12.72</v>
      </c>
      <c r="F13" s="72" t="s">
        <v>235</v>
      </c>
    </row>
    <row r="14" spans="1:6" ht="16.5" customHeight="1">
      <c r="A14" s="83" t="s">
        <v>232</v>
      </c>
      <c r="B14" s="88">
        <v>236.18</v>
      </c>
      <c r="C14" s="87">
        <v>3.5390000000000001</v>
      </c>
      <c r="D14" s="99">
        <v>0.04</v>
      </c>
      <c r="E14" s="99">
        <v>0.03</v>
      </c>
      <c r="F14" s="69"/>
    </row>
    <row r="15" spans="1:6" ht="16.5" customHeight="1">
      <c r="A15" s="89" t="s">
        <v>138</v>
      </c>
      <c r="B15" s="90">
        <v>720</v>
      </c>
      <c r="C15" s="91">
        <v>68</v>
      </c>
      <c r="D15" s="71">
        <v>0.56999999999999995</v>
      </c>
      <c r="E15" s="71">
        <v>0.46800000000000003</v>
      </c>
      <c r="F15" s="72" t="s">
        <v>236</v>
      </c>
    </row>
    <row r="16" spans="1:6" ht="16.5" customHeight="1">
      <c r="A16" s="92" t="s">
        <v>118</v>
      </c>
      <c r="B16" s="93">
        <v>6614.4260000000004</v>
      </c>
      <c r="C16" s="94">
        <v>3153.4253800000001</v>
      </c>
      <c r="D16" s="82"/>
      <c r="E16" s="82"/>
      <c r="F16" s="72"/>
    </row>
    <row r="17" spans="1:6" ht="16.5" customHeight="1">
      <c r="A17" s="95" t="s">
        <v>233</v>
      </c>
      <c r="B17" s="96"/>
      <c r="C17" s="96"/>
      <c r="D17" s="82"/>
      <c r="E17" s="82"/>
      <c r="F17" s="69"/>
    </row>
    <row r="18" spans="1:6" ht="16.5" customHeight="1">
      <c r="A18" s="97" t="s">
        <v>234</v>
      </c>
      <c r="B18" s="96"/>
      <c r="C18" s="96"/>
      <c r="D18" s="73"/>
      <c r="E18" s="73"/>
      <c r="F18" s="69"/>
    </row>
    <row r="21" spans="1:6">
      <c r="A21" t="s">
        <v>240</v>
      </c>
      <c r="F21" s="100" t="s">
        <v>239</v>
      </c>
    </row>
    <row r="22" spans="1:6">
      <c r="A22" t="s">
        <v>38</v>
      </c>
      <c r="F22" s="100" t="s">
        <v>241</v>
      </c>
    </row>
    <row r="23" spans="1:6">
      <c r="A23" t="s">
        <v>242</v>
      </c>
      <c r="F23" s="100" t="s">
        <v>243</v>
      </c>
    </row>
    <row r="24" spans="1:6">
      <c r="A24" t="s">
        <v>244</v>
      </c>
      <c r="F24" s="100" t="s">
        <v>245</v>
      </c>
    </row>
  </sheetData>
  <mergeCells count="1">
    <mergeCell ref="A4:E4"/>
  </mergeCells>
  <hyperlinks>
    <hyperlink ref="F13" r:id="rId1"/>
    <hyperlink ref="F15" r:id="rId2"/>
    <hyperlink ref="F21" r:id="rId3"/>
    <hyperlink ref="F22" r:id="rId4"/>
    <hyperlink ref="F23" r:id="rId5" display="http://www.sec.gov/cgi-bin/viewer?action=view&amp;cik=1047862&amp;accession_number=0001193125-12-069828&amp;xbrl_type=v"/>
    <hyperlink ref="F24" r:id="rId6" display="http://www.sec.gov/cgi-bin/viewer?action=view&amp;cik=1099534&amp;accession_number=0001099534-12-000002&amp;xbrl_type=v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Master List</vt:lpstr>
      <vt:lpstr>UARG Members</vt:lpstr>
      <vt:lpstr>Midwest Ozone Group</vt:lpstr>
      <vt:lpstr>ACCCE 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</dc:creator>
  <cp:lastModifiedBy>David Hudson</cp:lastModifiedBy>
  <cp:lastPrinted>2012-06-04T21:07:20Z</cp:lastPrinted>
  <dcterms:created xsi:type="dcterms:W3CDTF">2012-05-04T18:47:22Z</dcterms:created>
  <dcterms:modified xsi:type="dcterms:W3CDTF">2012-06-18T15:55:12Z</dcterms:modified>
</cp:coreProperties>
</file>